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425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<sst xmlns="http://schemas.openxmlformats.org/spreadsheetml/2006/main" count="47" uniqueCount="47">
  <si>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Years</t>
  </si>
  <si>
    <t>Abundant</t>
  </si>
  <si>
    <t>Leap</t>
  </si>
  <si>
    <t>Yerms</t>
  </si>
  <si>
    <t>Mean Yr</t>
  </si>
  <si>
    <t>Mean Mth</t>
  </si>
  <si>
    <t>Days</t>
  </si>
  <si>
    <t>Months</t>
  </si>
  <si>
    <t>Long</t>
  </si>
  <si>
    <t>Saltus</t>
  </si>
  <si>
    <t>Trunc</t>
  </si>
  <si>
    <t>Octaetris</t>
  </si>
  <si>
    <t>Metonic Cycle</t>
  </si>
  <si>
    <t>Callypic Cycle</t>
  </si>
  <si>
    <t>Old Lufkan Cycle</t>
  </si>
  <si>
    <t>Goddess Lunar Cycle</t>
  </si>
  <si>
    <t>Meyer-Palmen Cycle</t>
  </si>
  <si>
    <t>Roman 84-year Easter Cycle</t>
  </si>
  <si>
    <t>Burtz Cycle</t>
  </si>
  <si>
    <t>Burtz Cycle Gregorianised</t>
  </si>
  <si>
    <t>Dee Easter Cycle</t>
  </si>
  <si>
    <t>Old Chinese Cycle?</t>
  </si>
  <si>
    <t>353:103 Cycle</t>
  </si>
  <si>
    <t>Qumran 60 Jubilees</t>
  </si>
  <si>
    <t>Hebrew 1/7 Cycle</t>
  </si>
  <si>
    <t>Eastern Orthodox Easter?</t>
  </si>
  <si>
    <t>1040-year cycle</t>
  </si>
  <si>
    <t>125-year cycle</t>
  </si>
  <si>
    <t>5-year Coligny Cycle</t>
  </si>
  <si>
    <t>30-year Coligny Cycle</t>
  </si>
  <si>
    <t>29 Century Cycle</t>
  </si>
  <si>
    <t>15 Millennium Cycle</t>
  </si>
  <si>
    <t>29 Gregorian Cycles</t>
  </si>
  <si>
    <t>A Sidereal Cycle (Hindu?)</t>
  </si>
  <si>
    <t>A more accurate Sidereal Cycle</t>
  </si>
  <si>
    <t>Half Burtz Cycle</t>
  </si>
  <si>
    <t>Hipparchos Cycle</t>
  </si>
  <si>
    <t>334-year cycle</t>
  </si>
  <si>
    <t>David Madore Cycle</t>
  </si>
  <si>
    <t>45-year leapweek cycle</t>
  </si>
  <si>
    <t>Neros Cycle</t>
  </si>
  <si>
    <t>Grattan-Guinness Cycle</t>
  </si>
  <si>
    <t>183 49-month cycles</t>
  </si>
  <si>
    <t>210 128-year Cycles</t>
  </si>
  <si>
    <t>353-year &amp; 293-year Cycle</t>
  </si>
  <si>
    <t>Qumran 19-Quarter Repentance</t>
  </si>
  <si>
    <t>24 161-year cycles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</si>
</sst>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6">
      <selection activeCell="F50" sqref="F50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10.7109375" style="0" customWidth="1"/>
    <col min="4" max="4" width="4.57421875" style="0" customWidth="1"/>
    <col min="5" max="5" width="6.140625" style="0" customWidth="1"/>
    <col min="6" max="6" width="7.28125" style="0" customWidth="1"/>
    <col min="7" max="7" width="10.140625" style="0" customWidth="1"/>
    <col min="8" max="8" width="11.140625" style="0" customWidth="1"/>
    <col min="10" max="10" width="8.57421875" style="0" customWidth="1"/>
    <col min="11" max="11" width="6.7109375" style="0" customWidth="1"/>
    <col min="12" max="12" width="6.140625" style="0" customWidth="1"/>
    <col min="13" max="13" width="5.00390625" style="0" customWidth="1"/>
    <col min="14" max="14" width="29.140625" style="0" customWidth="1"/>
  </cols>
  <sheetData>
    <row r="1" spans="1:12" s="2" customFormat="1" ht="12.75">
      <c r="A1" s="1" t="s">
        <v>0</v>
      </c>
      <c r="B1" s="1" t="s">
        <v>8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9</v>
      </c>
      <c r="L1" s="1" t="s">
        <v>10</v>
      </c>
    </row>
    <row r="2" spans="1:14" ht="12.75">
      <c r="A2">
        <v>8</v>
      </c>
      <c r="B2">
        <v>3</v>
      </c>
      <c r="C2">
        <v>0</v>
      </c>
      <c r="E2">
        <f>C$2:C$65536+30*B$2:B$65536-11*A$2:A$65536</f>
        <v>2</v>
      </c>
      <c r="F2">
        <f>B$2:B$65536+2*C$2:C$65536</f>
        <v>3</v>
      </c>
      <c r="G2">
        <f>365+(E$2:E$65536/A$2:A$65536)</f>
        <v>365.25</v>
      </c>
      <c r="H2">
        <f>(59+F$2:F$65536/J$2:J$65536)/2</f>
        <v>29.515151515151516</v>
      </c>
      <c r="I2">
        <f>354*A$2:A$65536+30*B$2:B$65536+C$2:C$65536</f>
        <v>2922</v>
      </c>
      <c r="J2">
        <f>12*A$2:A$65536+B$2:B$65536</f>
        <v>99</v>
      </c>
      <c r="K2">
        <f>E$2:E$65536-C$2:C$65536</f>
        <v>2</v>
      </c>
      <c r="L2">
        <f>7*A$2:A$65536-19*B$2:B$65536</f>
        <v>-1</v>
      </c>
      <c r="N2" t="s">
        <v>11</v>
      </c>
    </row>
    <row r="3" spans="1:12" ht="12.75">
      <c r="A3">
        <v>11</v>
      </c>
      <c r="B3">
        <v>4</v>
      </c>
      <c r="C3">
        <v>4</v>
      </c>
      <c r="E3">
        <f>C$2:C$65536+30*B$2:B$65536-11*A$2:A$65536</f>
        <v>3</v>
      </c>
      <c r="F3">
        <f>B$2:B$65536+2*C$2:C$65536</f>
        <v>12</v>
      </c>
      <c r="G3">
        <f>365+(E$2:E$65536/A$2:A$65536)</f>
        <v>365.27272727272725</v>
      </c>
      <c r="H3">
        <f>(59+F$2:F$65536/J$2:J$65536)/2</f>
        <v>29.544117647058822</v>
      </c>
      <c r="I3">
        <f>354*A$2:A$65536+30*B$2:B$65536+C$2:C$65536</f>
        <v>4018</v>
      </c>
      <c r="J3">
        <f>12*A$2:A$65536+B$2:B$65536</f>
        <v>136</v>
      </c>
      <c r="K3">
        <f>E$2:E$65536-C$2:C$65536</f>
        <v>-1</v>
      </c>
      <c r="L3">
        <f>7*A$2:A$65536-19*B$2:B$65536</f>
        <v>1</v>
      </c>
    </row>
    <row r="4" spans="1:14" ht="12.75">
      <c r="A4">
        <v>19</v>
      </c>
      <c r="B4">
        <v>7</v>
      </c>
      <c r="C4">
        <v>4</v>
      </c>
      <c r="E4">
        <f>C$2:C$65536+30*B$2:B$65536-11*A$2:A$65536</f>
        <v>5</v>
      </c>
      <c r="F4">
        <f>B$2:B$65536+2*C$2:C$65536</f>
        <v>15</v>
      </c>
      <c r="G4">
        <f>365+(E$2:E$65536/A$2:A$65536)</f>
        <v>365.2631578947368</v>
      </c>
      <c r="H4">
        <f>(59+F$2:F$65536/J$2:J$65536)/2</f>
        <v>29.53191489361702</v>
      </c>
      <c r="I4">
        <f>354*A$2:A$65536+30*B$2:B$65536+C$2:C$65536</f>
        <v>6940</v>
      </c>
      <c r="J4">
        <f>12*A$2:A$65536+B$2:B$65536</f>
        <v>235</v>
      </c>
      <c r="K4">
        <f>E$2:E$65536-C$2:C$65536</f>
        <v>1</v>
      </c>
      <c r="L4">
        <f>7*A$2:A$65536-19*B$2:B$65536</f>
        <v>0</v>
      </c>
      <c r="N4" t="s">
        <v>12</v>
      </c>
    </row>
    <row r="5" spans="1:14" ht="12.75">
      <c r="A5">
        <v>76</v>
      </c>
      <c r="B5">
        <v>28</v>
      </c>
      <c r="C5">
        <v>15</v>
      </c>
      <c r="E5">
        <f>C$2:C$65536+30*B$2:B$65536-11*A$2:A$65536</f>
        <v>19</v>
      </c>
      <c r="F5">
        <f>B$2:B$65536+2*C$2:C$65536</f>
        <v>58</v>
      </c>
      <c r="G5">
        <f>365+(E$2:E$65536/A$2:A$65536)</f>
        <v>365.25</v>
      </c>
      <c r="H5">
        <f>(59+F$2:F$65536/J$2:J$65536)/2</f>
        <v>29.530851063829786</v>
      </c>
      <c r="I5">
        <f>354*A$2:A$65536+30*B$2:B$65536+C$2:C$65536</f>
        <v>27759</v>
      </c>
      <c r="J5">
        <f>12*A$2:A$65536+B$2:B$65536</f>
        <v>940</v>
      </c>
      <c r="K5">
        <f>E$2:E$65536-C$2:C$65536</f>
        <v>4</v>
      </c>
      <c r="L5">
        <f>7*A$2:A$65536-19*B$2:B$65536</f>
        <v>0</v>
      </c>
      <c r="N5" t="s">
        <v>13</v>
      </c>
    </row>
    <row r="6" spans="1:14" ht="12.75">
      <c r="A6">
        <v>304</v>
      </c>
      <c r="B6">
        <v>112</v>
      </c>
      <c r="C6">
        <v>59</v>
      </c>
      <c r="E6">
        <f>C$2:C$65536+30*B$2:B$65536-11*A$2:A$65536</f>
        <v>75</v>
      </c>
      <c r="F6">
        <f>B$2:B$65536+2*C$2:C$65536</f>
        <v>230</v>
      </c>
      <c r="G6">
        <f>365+(E$2:E$65536/A$2:A$65536)</f>
        <v>365.2467105263158</v>
      </c>
      <c r="H6">
        <f>(59+F$2:F$65536/J$2:J$65536)/2</f>
        <v>29.53058510638298</v>
      </c>
      <c r="I6">
        <f>354*A$2:A$65536+30*B$2:B$65536+C$2:C$65536</f>
        <v>111035</v>
      </c>
      <c r="J6">
        <f>12*A$2:A$65536+B$2:B$65536</f>
        <v>3760</v>
      </c>
      <c r="K6">
        <f>E$2:E$65536-C$2:C$65536</f>
        <v>16</v>
      </c>
      <c r="L6">
        <f>7*A$2:A$65536-19*B$2:B$65536</f>
        <v>0</v>
      </c>
      <c r="N6" t="s">
        <v>36</v>
      </c>
    </row>
    <row r="8" spans="1:14" ht="12.75">
      <c r="A8">
        <v>334</v>
      </c>
      <c r="B8">
        <v>123</v>
      </c>
      <c r="C8">
        <v>65</v>
      </c>
      <c r="E8">
        <f>C$2:C$65536+30*B$2:B$65536-11*A$2:A$65536</f>
        <v>81</v>
      </c>
      <c r="F8">
        <f>B$2:B$65536+2*C$2:C$65536</f>
        <v>253</v>
      </c>
      <c r="G8">
        <f>365+(E$2:E$65536/A$2:A$65536)</f>
        <v>365.24251497005986</v>
      </c>
      <c r="H8">
        <f>(59+F$2:F$65536/J$2:J$65536)/2</f>
        <v>29.530622125393368</v>
      </c>
      <c r="I8">
        <f>354*A$2:A$65536+30*B$2:B$65536+C$2:C$65536</f>
        <v>121991</v>
      </c>
      <c r="J8">
        <f>12*A$2:A$65536+B$2:B$65536</f>
        <v>4131</v>
      </c>
      <c r="K8">
        <f>E$2:E$65536-C$2:C$65536</f>
        <v>16</v>
      </c>
      <c r="L8">
        <f>7*A$2:A$65536-19*B$2:B$65536</f>
        <v>1</v>
      </c>
      <c r="N8" t="s">
        <v>37</v>
      </c>
    </row>
    <row r="9" spans="1:14" ht="12.75">
      <c r="A9">
        <v>391</v>
      </c>
      <c r="B9">
        <v>144</v>
      </c>
      <c r="C9">
        <v>76</v>
      </c>
      <c r="E9">
        <f>C$2:C$65536+30*B$2:B$65536-11*A$2:A$65536</f>
        <v>95</v>
      </c>
      <c r="F9">
        <f>B$2:B$65536+2*C$2:C$65536</f>
        <v>296</v>
      </c>
      <c r="G9">
        <f>365+(E$2:E$65536/A$2:A$65536)</f>
        <v>365.2429667519182</v>
      </c>
      <c r="H9">
        <f>(59+F$2:F$65536/J$2:J$65536)/2</f>
        <v>29.53060380479735</v>
      </c>
      <c r="I9">
        <f>354*A$2:A$65536+30*B$2:B$65536+C$2:C$65536</f>
        <v>142810</v>
      </c>
      <c r="J9">
        <f>12*A$2:A$65536+B$2:B$65536</f>
        <v>4836</v>
      </c>
      <c r="K9">
        <f>E$2:E$65536-C$2:C$65536</f>
        <v>19</v>
      </c>
      <c r="L9">
        <f>7*A$2:A$65536-19*B$2:B$65536</f>
        <v>1</v>
      </c>
      <c r="N9" t="s">
        <v>41</v>
      </c>
    </row>
    <row r="11" spans="1:14" ht="12.75">
      <c r="A11">
        <v>649</v>
      </c>
      <c r="B11">
        <v>239</v>
      </c>
      <c r="C11">
        <v>126</v>
      </c>
      <c r="E11">
        <f aca="true" t="shared" si="0" ref="E11:E16">C$2:C$65536+30*B$2:B$65536-11*A$2:A$65536</f>
        <v>157</v>
      </c>
      <c r="F11">
        <f aca="true" t="shared" si="1" ref="F11:F16">B$2:B$65536+2*C$2:C$65536</f>
        <v>491</v>
      </c>
      <c r="G11">
        <f aca="true" t="shared" si="2" ref="G11:G16">365+(E$2:E$65536/A$2:A$65536)</f>
        <v>365.2419106317411</v>
      </c>
      <c r="H11">
        <f aca="true" t="shared" si="3" ref="H11:H16">(59+F$2:F$65536/J$2:J$65536)/2</f>
        <v>29.530584278061543</v>
      </c>
      <c r="I11">
        <f aca="true" t="shared" si="4" ref="I11:I16">354*A$2:A$65536+30*B$2:B$65536+C$2:C$65536</f>
        <v>237042</v>
      </c>
      <c r="J11">
        <f aca="true" t="shared" si="5" ref="J11:J16">12*A$2:A$65536+B$2:B$65536</f>
        <v>8027</v>
      </c>
      <c r="K11">
        <f aca="true" t="shared" si="6" ref="K11:K16">E$2:E$65536-C$2:C$65536</f>
        <v>31</v>
      </c>
      <c r="L11">
        <f aca="true" t="shared" si="7" ref="L11:L16">7*A$2:A$65536-19*B$2:B$65536</f>
        <v>2</v>
      </c>
      <c r="N11" t="s">
        <v>14</v>
      </c>
    </row>
    <row r="12" spans="1:14" ht="12.75">
      <c r="A12">
        <v>725</v>
      </c>
      <c r="B12">
        <v>267</v>
      </c>
      <c r="C12">
        <v>141</v>
      </c>
      <c r="E12">
        <f t="shared" si="0"/>
        <v>176</v>
      </c>
      <c r="F12">
        <f t="shared" si="1"/>
        <v>549</v>
      </c>
      <c r="G12">
        <f t="shared" si="2"/>
        <v>365.24275862068964</v>
      </c>
      <c r="H12">
        <f t="shared" si="3"/>
        <v>29.53061224489796</v>
      </c>
      <c r="I12">
        <f t="shared" si="4"/>
        <v>264801</v>
      </c>
      <c r="J12">
        <f t="shared" si="5"/>
        <v>8967</v>
      </c>
      <c r="K12">
        <f t="shared" si="6"/>
        <v>35</v>
      </c>
      <c r="L12">
        <f t="shared" si="7"/>
        <v>2</v>
      </c>
      <c r="N12" t="s">
        <v>42</v>
      </c>
    </row>
    <row r="13" spans="1:14" ht="12.75">
      <c r="A13">
        <v>1040</v>
      </c>
      <c r="B13">
        <v>383</v>
      </c>
      <c r="C13">
        <v>202</v>
      </c>
      <c r="E13">
        <f t="shared" si="0"/>
        <v>252</v>
      </c>
      <c r="F13">
        <f t="shared" si="1"/>
        <v>787</v>
      </c>
      <c r="G13">
        <f t="shared" si="2"/>
        <v>365.2423076923077</v>
      </c>
      <c r="H13">
        <f t="shared" si="3"/>
        <v>29.530591619373396</v>
      </c>
      <c r="I13">
        <f t="shared" si="4"/>
        <v>379852</v>
      </c>
      <c r="J13">
        <f t="shared" si="5"/>
        <v>12863</v>
      </c>
      <c r="K13">
        <f t="shared" si="6"/>
        <v>50</v>
      </c>
      <c r="L13">
        <f t="shared" si="7"/>
        <v>3</v>
      </c>
      <c r="N13" t="s">
        <v>26</v>
      </c>
    </row>
    <row r="14" spans="1:14" ht="12.75">
      <c r="A14">
        <v>1689</v>
      </c>
      <c r="B14">
        <v>622</v>
      </c>
      <c r="C14">
        <v>328</v>
      </c>
      <c r="E14">
        <f t="shared" si="0"/>
        <v>409</v>
      </c>
      <c r="F14">
        <f t="shared" si="1"/>
        <v>1278</v>
      </c>
      <c r="G14">
        <f t="shared" si="2"/>
        <v>365.24215512137357</v>
      </c>
      <c r="H14">
        <f t="shared" si="3"/>
        <v>29.530588798468166</v>
      </c>
      <c r="I14">
        <f t="shared" si="4"/>
        <v>616894</v>
      </c>
      <c r="J14">
        <f t="shared" si="5"/>
        <v>20890</v>
      </c>
      <c r="K14">
        <f t="shared" si="6"/>
        <v>81</v>
      </c>
      <c r="L14">
        <f t="shared" si="7"/>
        <v>5</v>
      </c>
      <c r="N14" t="s">
        <v>15</v>
      </c>
    </row>
    <row r="15" spans="1:14" ht="12.75">
      <c r="A15">
        <v>6840</v>
      </c>
      <c r="B15">
        <v>2519</v>
      </c>
      <c r="C15">
        <v>1328</v>
      </c>
      <c r="E15">
        <f t="shared" si="0"/>
        <v>1658</v>
      </c>
      <c r="F15">
        <f t="shared" si="1"/>
        <v>5175</v>
      </c>
      <c r="G15">
        <f t="shared" si="2"/>
        <v>365.2423976608187</v>
      </c>
      <c r="H15">
        <f t="shared" si="3"/>
        <v>29.530585467913333</v>
      </c>
      <c r="I15">
        <f t="shared" si="4"/>
        <v>2498258</v>
      </c>
      <c r="J15">
        <f t="shared" si="5"/>
        <v>84599</v>
      </c>
      <c r="K15">
        <f t="shared" si="6"/>
        <v>330</v>
      </c>
      <c r="L15">
        <f t="shared" si="7"/>
        <v>19</v>
      </c>
      <c r="N15" t="s">
        <v>16</v>
      </c>
    </row>
    <row r="16" spans="1:14" ht="12.75">
      <c r="A16">
        <v>8502</v>
      </c>
      <c r="B16">
        <v>3131</v>
      </c>
      <c r="C16">
        <v>1651</v>
      </c>
      <c r="E16">
        <f t="shared" si="0"/>
        <v>2059</v>
      </c>
      <c r="F16">
        <f t="shared" si="1"/>
        <v>6433</v>
      </c>
      <c r="G16">
        <f t="shared" si="2"/>
        <v>365.24217831098565</v>
      </c>
      <c r="H16">
        <f t="shared" si="3"/>
        <v>29.530588179354286</v>
      </c>
      <c r="I16">
        <f t="shared" si="4"/>
        <v>3105289</v>
      </c>
      <c r="J16">
        <f t="shared" si="5"/>
        <v>105155</v>
      </c>
      <c r="K16">
        <f t="shared" si="6"/>
        <v>408</v>
      </c>
      <c r="L16">
        <f t="shared" si="7"/>
        <v>25</v>
      </c>
      <c r="N16" t="s">
        <v>38</v>
      </c>
    </row>
    <row r="18" spans="1:14" ht="12.75">
      <c r="A18">
        <v>84</v>
      </c>
      <c r="B18">
        <v>31</v>
      </c>
      <c r="C18">
        <v>15</v>
      </c>
      <c r="E18">
        <f>C$2:C$65536+30*B$2:B$65536-11*A$2:A$65536</f>
        <v>21</v>
      </c>
      <c r="F18">
        <f>B$2:B$65536+2*C$2:C$65536</f>
        <v>61</v>
      </c>
      <c r="G18">
        <f>365+(E$2:E$65536/A$2:A$65536)</f>
        <v>365.25</v>
      </c>
      <c r="H18">
        <f>(59+F$2:F$65536/J$2:J$65536)/2</f>
        <v>29.529355149181907</v>
      </c>
      <c r="I18">
        <f>354*A$2:A$65536+30*B$2:B$65536+C$2:C$65536</f>
        <v>30681</v>
      </c>
      <c r="J18">
        <f>12*A$2:A$65536+B$2:B$65536</f>
        <v>1039</v>
      </c>
      <c r="K18">
        <f>E$2:E$65536-C$2:C$65536</f>
        <v>6</v>
      </c>
      <c r="L18">
        <f>7*A$2:A$65536-19*B$2:B$65536</f>
        <v>-1</v>
      </c>
      <c r="N18" t="s">
        <v>17</v>
      </c>
    </row>
    <row r="20" spans="1:14" ht="12.75">
      <c r="A20">
        <v>1200</v>
      </c>
      <c r="B20">
        <v>442</v>
      </c>
      <c r="C20">
        <v>233</v>
      </c>
      <c r="E20">
        <f>C$2:C$65536+30*B$2:B$65536-11*A$2:A$65536</f>
        <v>293</v>
      </c>
      <c r="F20">
        <f>B$2:B$65536+2*C$2:C$65536</f>
        <v>908</v>
      </c>
      <c r="G20">
        <f>365+(E$2:E$65536/A$2:A$65536)</f>
        <v>365.2441666666667</v>
      </c>
      <c r="H20">
        <f>(59+F$2:F$65536/J$2:J$65536)/2</f>
        <v>29.530588869424605</v>
      </c>
      <c r="I20">
        <f>354*A$2:A$65536+30*B$2:B$65536+C$2:C$65536</f>
        <v>438293</v>
      </c>
      <c r="J20">
        <f>12*A$2:A$65536+B$2:B$65536</f>
        <v>14842</v>
      </c>
      <c r="K20">
        <f>E$2:E$65536-C$2:C$65536</f>
        <v>60</v>
      </c>
      <c r="L20">
        <f>7*A$2:A$65536-19*B$2:B$65536</f>
        <v>2</v>
      </c>
      <c r="N20" t="s">
        <v>40</v>
      </c>
    </row>
    <row r="21" spans="1:14" ht="12.75">
      <c r="A21">
        <v>1200</v>
      </c>
      <c r="B21">
        <v>442</v>
      </c>
      <c r="C21">
        <v>232</v>
      </c>
      <c r="E21">
        <f>C$2:C$65536+30*B$2:B$65536-11*A$2:A$65536</f>
        <v>292</v>
      </c>
      <c r="F21">
        <f>B$2:B$65536+2*C$2:C$65536</f>
        <v>906</v>
      </c>
      <c r="G21">
        <f>365+(E$2:E$65536/A$2:A$65536)</f>
        <v>365.24333333333334</v>
      </c>
      <c r="H21">
        <f>(59+F$2:F$65536/J$2:J$65536)/2</f>
        <v>29.530521493060235</v>
      </c>
      <c r="I21">
        <f>354*A$2:A$65536+30*B$2:B$65536+C$2:C$65536</f>
        <v>438292</v>
      </c>
      <c r="J21">
        <f>12*A$2:A$65536+B$2:B$65536</f>
        <v>14842</v>
      </c>
      <c r="K21">
        <f>E$2:E$65536-C$2:C$65536</f>
        <v>60</v>
      </c>
      <c r="L21">
        <f>7*A$2:A$65536-19*B$2:B$65536</f>
        <v>2</v>
      </c>
      <c r="N21" t="s">
        <v>18</v>
      </c>
    </row>
    <row r="22" spans="1:14" ht="12.75">
      <c r="A22">
        <v>600</v>
      </c>
      <c r="B22">
        <v>221</v>
      </c>
      <c r="C22">
        <v>116</v>
      </c>
      <c r="E22">
        <f>C$2:C$65536+30*B$2:B$65536-11*A$2:A$65536</f>
        <v>146</v>
      </c>
      <c r="F22">
        <f>B$2:B$65536+2*C$2:C$65536</f>
        <v>453</v>
      </c>
      <c r="G22">
        <f>365+(E$2:E$65536/A$2:A$65536)</f>
        <v>365.24333333333334</v>
      </c>
      <c r="H22">
        <f>(59+F$2:F$65536/J$2:J$65536)/2</f>
        <v>29.530521493060235</v>
      </c>
      <c r="I22">
        <f>354*A$2:A$65536+30*B$2:B$65536+C$2:C$65536</f>
        <v>219146</v>
      </c>
      <c r="J22">
        <f>12*A$2:A$65536+B$2:B$65536</f>
        <v>7421</v>
      </c>
      <c r="K22">
        <f>E$2:E$65536-C$2:C$65536</f>
        <v>30</v>
      </c>
      <c r="L22">
        <f>7*A$2:A$65536-19*B$2:B$65536</f>
        <v>1</v>
      </c>
      <c r="N22" t="s">
        <v>35</v>
      </c>
    </row>
    <row r="23" spans="1:14" ht="12.75">
      <c r="A23">
        <v>1200</v>
      </c>
      <c r="B23">
        <v>442</v>
      </c>
      <c r="C23">
        <v>231</v>
      </c>
      <c r="E23">
        <f>C$2:C$65536+30*B$2:B$65536-11*A$2:A$65536</f>
        <v>291</v>
      </c>
      <c r="F23">
        <f>B$2:B$65536+2*C$2:C$65536</f>
        <v>904</v>
      </c>
      <c r="G23">
        <f>365+(E$2:E$65536/A$2:A$65536)</f>
        <v>365.2425</v>
      </c>
      <c r="H23">
        <f>(59+F$2:F$65536/J$2:J$65536)/2</f>
        <v>29.530454116695864</v>
      </c>
      <c r="I23">
        <f>354*A$2:A$65536+30*B$2:B$65536+C$2:C$65536</f>
        <v>438291</v>
      </c>
      <c r="J23">
        <f>12*A$2:A$65536+B$2:B$65536</f>
        <v>14842</v>
      </c>
      <c r="K23">
        <f>E$2:E$65536-C$2:C$65536</f>
        <v>60</v>
      </c>
      <c r="L23">
        <f>7*A$2:A$65536-19*B$2:B$65536</f>
        <v>2</v>
      </c>
      <c r="N23" t="s">
        <v>19</v>
      </c>
    </row>
    <row r="24" spans="1:14" ht="12.75">
      <c r="A24">
        <v>1800</v>
      </c>
      <c r="B24">
        <v>663</v>
      </c>
      <c r="C24">
        <v>350</v>
      </c>
      <c r="E24">
        <f>C$2:C$65536+30*B$2:B$65536-11*A$2:A$65536</f>
        <v>440</v>
      </c>
      <c r="F24">
        <f>B$2:B$65536+2*C$2:C$65536</f>
        <v>1363</v>
      </c>
      <c r="G24">
        <f>365+(E$2:E$65536/A$2:A$65536)</f>
        <v>365.24444444444447</v>
      </c>
      <c r="H24">
        <f>(59+F$2:F$65536/J$2:J$65536)/2</f>
        <v>29.53061132821273</v>
      </c>
      <c r="I24">
        <f>354*A$2:A$65536+30*B$2:B$65536+C$2:C$65536</f>
        <v>657440</v>
      </c>
      <c r="J24">
        <f>12*A$2:A$65536+B$2:B$65536</f>
        <v>22263</v>
      </c>
      <c r="K24">
        <f>E$2:E$65536-C$2:C$65536</f>
        <v>90</v>
      </c>
      <c r="L24">
        <f>7*A$2:A$65536-19*B$2:B$65536</f>
        <v>3</v>
      </c>
      <c r="N24" t="s">
        <v>39</v>
      </c>
    </row>
    <row r="26" spans="1:14" ht="12.75">
      <c r="A26">
        <v>131670</v>
      </c>
      <c r="B26">
        <v>48491</v>
      </c>
      <c r="C26">
        <v>25560</v>
      </c>
      <c r="E26">
        <f>C$2:C$65536+30*B$2:B$65536-11*A$2:A$65536</f>
        <v>31920</v>
      </c>
      <c r="F26">
        <f>B$2:B$65536+2*C$2:C$65536</f>
        <v>99611</v>
      </c>
      <c r="G26">
        <f>365+(E$2:E$65536/A$2:A$65536)</f>
        <v>365.24242424242425</v>
      </c>
      <c r="H26">
        <f>(59+F$2:F$65536/J$2:J$65536)/2</f>
        <v>29.530583083773045</v>
      </c>
      <c r="I26">
        <f>354*A$2:A$65536+30*B$2:B$65536+C$2:C$65536</f>
        <v>48091470</v>
      </c>
      <c r="J26">
        <f>12*A$2:A$65536+B$2:B$65536</f>
        <v>1628531</v>
      </c>
      <c r="K26">
        <f>E$2:E$65536-C$2:C$65536</f>
        <v>6360</v>
      </c>
      <c r="L26">
        <f>7*A$2:A$65536-19*B$2:B$65536</f>
        <v>361</v>
      </c>
      <c r="N26" t="s">
        <v>20</v>
      </c>
    </row>
    <row r="27" spans="1:14" ht="12.75">
      <c r="A27">
        <v>36359</v>
      </c>
      <c r="B27">
        <v>13390</v>
      </c>
      <c r="C27">
        <v>7060</v>
      </c>
      <c r="E27">
        <f>C$2:C$65536+30*B$2:B$65536-11*A$2:A$65536</f>
        <v>8811</v>
      </c>
      <c r="F27">
        <f>B$2:B$65536+2*C$2:C$65536</f>
        <v>27510</v>
      </c>
      <c r="G27">
        <f>365+(E$2:E$65536/A$2:A$65536)</f>
        <v>365.24233339750816</v>
      </c>
      <c r="H27">
        <f>(59+F$2:F$65536/J$2:J$65536)/2</f>
        <v>29.530587194072467</v>
      </c>
      <c r="I27">
        <f>354*A$2:A$65536+30*B$2:B$65536+C$2:C$65536</f>
        <v>13279846</v>
      </c>
      <c r="J27">
        <f>12*A$2:A$65536+B$2:B$65536</f>
        <v>449698</v>
      </c>
      <c r="K27">
        <f>E$2:E$65536-C$2:C$65536</f>
        <v>1751</v>
      </c>
      <c r="L27">
        <f>7*A$2:A$65536-19*B$2:B$65536</f>
        <v>103</v>
      </c>
      <c r="N27" t="s">
        <v>22</v>
      </c>
    </row>
    <row r="28" spans="1:14" ht="12.75">
      <c r="A28">
        <v>26880</v>
      </c>
      <c r="B28">
        <v>9899</v>
      </c>
      <c r="C28">
        <v>5220</v>
      </c>
      <c r="E28">
        <f>C$2:C$65536+30*B$2:B$65536-11*A$2:A$65536</f>
        <v>6510</v>
      </c>
      <c r="F28">
        <f>B$2:B$65536+2*C$2:C$65536</f>
        <v>20339</v>
      </c>
      <c r="G28">
        <f>365+(E$2:E$65536/A$2:A$65536)</f>
        <v>365.2421875</v>
      </c>
      <c r="H28">
        <f>(59+F$2:F$65536/J$2:J$65536)/2</f>
        <v>29.53058873424994</v>
      </c>
      <c r="I28">
        <f>354*A$2:A$65536+30*B$2:B$65536+C$2:C$65536</f>
        <v>9817710</v>
      </c>
      <c r="J28">
        <f>12*A$2:A$65536+B$2:B$65536</f>
        <v>332459</v>
      </c>
      <c r="K28">
        <f>E$2:E$65536-C$2:C$65536</f>
        <v>1290</v>
      </c>
      <c r="L28">
        <f>7*A$2:A$65536-19*B$2:B$65536</f>
        <v>79</v>
      </c>
      <c r="N28" t="s">
        <v>43</v>
      </c>
    </row>
    <row r="29" spans="1:14" ht="12.75">
      <c r="A29">
        <v>103429</v>
      </c>
      <c r="B29">
        <v>38090</v>
      </c>
      <c r="C29">
        <v>20082</v>
      </c>
      <c r="E29">
        <f>C$2:C$65536+30*B$2:B$65536-11*A$2:A$65536</f>
        <v>25063</v>
      </c>
      <c r="F29">
        <f>B$2:B$65536+2*C$2:C$65536</f>
        <v>78254</v>
      </c>
      <c r="G29">
        <f>365+(E$2:E$65536/A$2:A$65536)</f>
        <v>365.24232081911265</v>
      </c>
      <c r="H29">
        <f>(59+F$2:F$65536/J$2:J$65536)/2</f>
        <v>29.530586177083546</v>
      </c>
      <c r="I29">
        <f>354*A$2:A$65536+30*B$2:B$65536+C$2:C$65536</f>
        <v>37776648</v>
      </c>
      <c r="J29">
        <f>12*A$2:A$65536+B$2:B$65536</f>
        <v>1279238</v>
      </c>
      <c r="K29">
        <f>E$2:E$65536-C$2:C$65536</f>
        <v>4981</v>
      </c>
      <c r="L29">
        <f>7*A$2:A$65536-19*B$2:B$65536</f>
        <v>293</v>
      </c>
      <c r="N29" t="s">
        <v>44</v>
      </c>
    </row>
    <row r="31" spans="1:14" ht="12.75">
      <c r="A31">
        <v>5</v>
      </c>
      <c r="B31">
        <v>2</v>
      </c>
      <c r="C31">
        <v>1</v>
      </c>
      <c r="E31">
        <f>C$2:C$65536+30*B$2:B$65536-11*A$2:A$65536</f>
        <v>6</v>
      </c>
      <c r="F31">
        <f>B$2:B$65536+2*C$2:C$65536</f>
        <v>4</v>
      </c>
      <c r="G31">
        <f>365+(E$2:E$65536/A$2:A$65536)</f>
        <v>366.2</v>
      </c>
      <c r="H31">
        <f>(59+F$2:F$65536/J$2:J$65536)/2</f>
        <v>29.532258064516128</v>
      </c>
      <c r="I31">
        <f>354*A$2:A$65536+30*B$2:B$65536+C$2:C$65536</f>
        <v>1831</v>
      </c>
      <c r="J31">
        <f>12*A$2:A$65536+B$2:B$65536</f>
        <v>62</v>
      </c>
      <c r="K31">
        <f>E$2:E$65536-C$2:C$65536</f>
        <v>5</v>
      </c>
      <c r="L31">
        <f>7*A$2:A$65536-19*B$2:B$65536</f>
        <v>-3</v>
      </c>
      <c r="N31" t="s">
        <v>28</v>
      </c>
    </row>
    <row r="32" spans="1:14" ht="12.75">
      <c r="A32">
        <v>30</v>
      </c>
      <c r="B32">
        <v>11</v>
      </c>
      <c r="C32">
        <v>6</v>
      </c>
      <c r="E32">
        <f>C$2:C$65536+30*B$2:B$65536-11*A$2:A$65536</f>
        <v>6</v>
      </c>
      <c r="F32">
        <f>B$2:B$65536+2*C$2:C$65536</f>
        <v>23</v>
      </c>
      <c r="G32">
        <f>365+(E$2:E$65536/A$2:A$65536)</f>
        <v>365.2</v>
      </c>
      <c r="H32">
        <f>(59+F$2:F$65536/J$2:J$65536)/2</f>
        <v>29.53099730458221</v>
      </c>
      <c r="I32">
        <f>354*A$2:A$65536+30*B$2:B$65536+C$2:C$65536</f>
        <v>10956</v>
      </c>
      <c r="J32">
        <f>12*A$2:A$65536+B$2:B$65536</f>
        <v>371</v>
      </c>
      <c r="K32">
        <f>E$2:E$65536-C$2:C$65536</f>
        <v>0</v>
      </c>
      <c r="L32">
        <f>7*A$2:A$65536-19*B$2:B$65536</f>
        <v>1</v>
      </c>
      <c r="N32" t="s">
        <v>29</v>
      </c>
    </row>
    <row r="33" spans="1:14" ht="12.75">
      <c r="A33">
        <v>60</v>
      </c>
      <c r="B33">
        <v>22</v>
      </c>
      <c r="C33">
        <v>15</v>
      </c>
      <c r="E33">
        <f>C$2:C$65536+30*B$2:B$65536-11*A$2:A$65536</f>
        <v>15</v>
      </c>
      <c r="F33">
        <f>B$2:B$65536+2*C$2:C$65536</f>
        <v>52</v>
      </c>
      <c r="G33">
        <f>365+(E$2:E$65536/A$2:A$65536)</f>
        <v>365.25</v>
      </c>
      <c r="H33">
        <f>(59+F$2:F$65536/J$2:J$65536)/2</f>
        <v>29.535040431266847</v>
      </c>
      <c r="I33">
        <f>354*A$2:A$65536+30*B$2:B$65536+C$2:C$65536</f>
        <v>21915</v>
      </c>
      <c r="J33">
        <f>12*A$2:A$65536+B$2:B$65536</f>
        <v>742</v>
      </c>
      <c r="K33">
        <f>E$2:E$65536-C$2:C$65536</f>
        <v>0</v>
      </c>
      <c r="L33">
        <f>7*A$2:A$65536-19*B$2:B$65536</f>
        <v>2</v>
      </c>
      <c r="N33" t="s">
        <v>21</v>
      </c>
    </row>
    <row r="34" spans="1:14" ht="12.75">
      <c r="A34">
        <v>125</v>
      </c>
      <c r="B34">
        <v>46</v>
      </c>
      <c r="C34">
        <v>25</v>
      </c>
      <c r="E34">
        <f>C$2:C$65536+30*B$2:B$65536-11*A$2:A$65536</f>
        <v>30</v>
      </c>
      <c r="F34">
        <f>B$2:B$65536+2*C$2:C$65536</f>
        <v>96</v>
      </c>
      <c r="G34">
        <f>365+(E$2:E$65536/A$2:A$65536)</f>
        <v>365.24</v>
      </c>
      <c r="H34">
        <f>(59+F$2:F$65536/J$2:J$65536)/2</f>
        <v>29.53104786545925</v>
      </c>
      <c r="I34">
        <f>354*A$2:A$65536+30*B$2:B$65536+C$2:C$65536</f>
        <v>45655</v>
      </c>
      <c r="J34">
        <f>12*A$2:A$65536+B$2:B$65536</f>
        <v>1546</v>
      </c>
      <c r="K34">
        <f>E$2:E$65536-C$2:C$65536</f>
        <v>5</v>
      </c>
      <c r="L34">
        <f>7*A$2:A$65536-19*B$2:B$65536</f>
        <v>1</v>
      </c>
      <c r="N34" t="s">
        <v>27</v>
      </c>
    </row>
    <row r="36" spans="1:14" ht="12.75">
      <c r="A36">
        <v>2930</v>
      </c>
      <c r="B36">
        <v>1079</v>
      </c>
      <c r="C36">
        <v>570</v>
      </c>
      <c r="E36">
        <f>C$2:C$65536+30*B$2:B$65536-11*A$2:A$65536</f>
        <v>710</v>
      </c>
      <c r="F36">
        <f>B$2:B$65536+2*C$2:C$65536</f>
        <v>2219</v>
      </c>
      <c r="G36">
        <f>365+(E$2:E$65536/A$2:A$65536)</f>
        <v>365.24232081911265</v>
      </c>
      <c r="H36">
        <f>(59+F$2:F$65536/J$2:J$65536)/2</f>
        <v>29.530616186980875</v>
      </c>
      <c r="I36">
        <f>354*A$2:A$65536+30*B$2:B$65536+C$2:C$65536</f>
        <v>1070160</v>
      </c>
      <c r="J36">
        <f>12*A$2:A$65536+B$2:B$65536</f>
        <v>36239</v>
      </c>
      <c r="K36">
        <f>E$2:E$65536-C$2:C$65536</f>
        <v>140</v>
      </c>
      <c r="L36">
        <f>7*A$2:A$65536-19*B$2:B$65536</f>
        <v>9</v>
      </c>
      <c r="N36" t="s">
        <v>23</v>
      </c>
    </row>
    <row r="37" spans="1:14" ht="12.75">
      <c r="A37">
        <v>72371</v>
      </c>
      <c r="B37">
        <v>26652</v>
      </c>
      <c r="C37">
        <v>14058</v>
      </c>
      <c r="E37">
        <f>C$2:C$65536+30*B$2:B$65536-11*A$2:A$65536</f>
        <v>17537</v>
      </c>
      <c r="F37">
        <f>B$2:B$65536+2*C$2:C$65536</f>
        <v>54768</v>
      </c>
      <c r="G37">
        <f>365+(E$2:E$65536/A$2:A$65536)</f>
        <v>365.24232081911265</v>
      </c>
      <c r="H37">
        <f>(59+F$2:F$65536/J$2:J$65536)/2</f>
        <v>29.530593093093092</v>
      </c>
      <c r="I37">
        <f>354*A$2:A$65536+30*B$2:B$65536+C$2:C$65536</f>
        <v>26432952</v>
      </c>
      <c r="J37">
        <f>12*A$2:A$65536+B$2:B$65536</f>
        <v>895104</v>
      </c>
      <c r="K37">
        <f>E$2:E$65536-C$2:C$65536</f>
        <v>3479</v>
      </c>
      <c r="L37">
        <f>7*A$2:A$65536-19*B$2:B$65536</f>
        <v>209</v>
      </c>
      <c r="N37" t="s">
        <v>45</v>
      </c>
    </row>
    <row r="39" spans="1:14" ht="12.75">
      <c r="A39">
        <v>98496</v>
      </c>
      <c r="B39">
        <v>36288</v>
      </c>
      <c r="C39">
        <v>19127</v>
      </c>
      <c r="E39">
        <f>C$2:C$65536+30*B$2:B$65536-11*A$2:A$65536</f>
        <v>24311</v>
      </c>
      <c r="F39">
        <f>B$2:B$65536+2*C$2:C$65536</f>
        <v>74542</v>
      </c>
      <c r="G39">
        <f>365+(E$2:E$65536/A$2:A$65536)</f>
        <v>365.24682220597794</v>
      </c>
      <c r="H39">
        <f>(59+F$2:F$65536/J$2:J$65536)/2</f>
        <v>29.53059413580247</v>
      </c>
      <c r="I39">
        <f>354*A$2:A$65536+30*B$2:B$65536+C$2:C$65536</f>
        <v>35975351</v>
      </c>
      <c r="J39">
        <f>12*A$2:A$65536+B$2:B$65536</f>
        <v>1218240</v>
      </c>
      <c r="K39">
        <f>E$2:E$65536-C$2:C$65536</f>
        <v>5184</v>
      </c>
      <c r="L39">
        <f>7*A$2:A$65536-19*B$2:B$65536</f>
        <v>0</v>
      </c>
      <c r="N39" t="s">
        <v>24</v>
      </c>
    </row>
    <row r="42" spans="1:14" ht="12.75">
      <c r="A42">
        <v>6300</v>
      </c>
      <c r="B42">
        <v>2320</v>
      </c>
      <c r="C42">
        <v>1226</v>
      </c>
      <c r="E42">
        <f>C$2:C$65536+30*B$2:B$65536-11*A$2:A$65536</f>
        <v>1526</v>
      </c>
      <c r="F42">
        <f>B$2:B$65536+2*C$2:C$65536</f>
        <v>4772</v>
      </c>
      <c r="G42">
        <f>365+(E$2:E$65536/A$2:A$65536)</f>
        <v>365.2422222222222</v>
      </c>
      <c r="H42">
        <f>(59+F$2:F$65536/J$2:J$65536)/2</f>
        <v>29.530621149897332</v>
      </c>
      <c r="I42">
        <f>354*A$2:A$65536+30*B$2:B$65536+C$2:C$65536</f>
        <v>2301026</v>
      </c>
      <c r="J42">
        <f>12*A$2:A$65536+B$2:B$65536</f>
        <v>77920</v>
      </c>
      <c r="K42">
        <f>E$2:E$65536-C$2:C$65536</f>
        <v>300</v>
      </c>
      <c r="L42">
        <f>7*A$2:A$65536-19*B$2:B$65536</f>
        <v>20</v>
      </c>
      <c r="N42" t="s">
        <v>25</v>
      </c>
    </row>
    <row r="43" spans="1:14" ht="12.75">
      <c r="A43">
        <v>2900</v>
      </c>
      <c r="B43">
        <v>1068</v>
      </c>
      <c r="C43">
        <v>563</v>
      </c>
      <c r="E43">
        <f>C$2:C$65536+30*B$2:B$65536-11*A$2:A$65536</f>
        <v>703</v>
      </c>
      <c r="F43">
        <f>B$2:B$65536+2*C$2:C$65536</f>
        <v>2194</v>
      </c>
      <c r="G43">
        <f>365+(E$2:E$65536/A$2:A$65536)</f>
        <v>365.2424137931034</v>
      </c>
      <c r="H43">
        <f>(59+F$2:F$65536/J$2:J$65536)/2</f>
        <v>29.5305843648935</v>
      </c>
      <c r="I43">
        <f>354*A$2:A$65536+30*B$2:B$65536+C$2:C$65536</f>
        <v>1059203</v>
      </c>
      <c r="J43">
        <f>12*A$2:A$65536+B$2:B$65536</f>
        <v>35868</v>
      </c>
      <c r="K43">
        <f>E$2:E$65536-C$2:C$65536</f>
        <v>140</v>
      </c>
      <c r="L43">
        <f>7*A$2:A$65536-19*B$2:B$65536</f>
        <v>8</v>
      </c>
      <c r="N43" t="s">
        <v>30</v>
      </c>
    </row>
    <row r="44" spans="1:14" ht="12.75">
      <c r="A44">
        <v>11600</v>
      </c>
      <c r="B44">
        <v>4272</v>
      </c>
      <c r="C44">
        <v>2253</v>
      </c>
      <c r="E44">
        <f>C$2:C$65536+30*B$2:B$65536-11*A$2:A$65536</f>
        <v>2813</v>
      </c>
      <c r="F44">
        <f>B$2:B$65536+2*C$2:C$65536</f>
        <v>8778</v>
      </c>
      <c r="G44">
        <f>365+(E$2:E$65536/A$2:A$65536)</f>
        <v>365.2425</v>
      </c>
      <c r="H44">
        <f>(59+F$2:F$65536/J$2:J$65536)/2</f>
        <v>29.530591334894613</v>
      </c>
      <c r="I44">
        <f>354*A$2:A$65536+30*B$2:B$65536+C$2:C$65536</f>
        <v>4236813</v>
      </c>
      <c r="J44">
        <f>12*A$2:A$65536+B$2:B$65536</f>
        <v>143472</v>
      </c>
      <c r="K44">
        <f>E$2:E$65536-C$2:C$65536</f>
        <v>560</v>
      </c>
      <c r="L44">
        <f>7*A$2:A$65536-19*B$2:B$65536</f>
        <v>32</v>
      </c>
      <c r="N44" t="s">
        <v>32</v>
      </c>
    </row>
    <row r="45" spans="1:14" ht="12.75">
      <c r="A45">
        <v>15000</v>
      </c>
      <c r="B45">
        <v>5524</v>
      </c>
      <c r="C45">
        <v>2915</v>
      </c>
      <c r="E45">
        <f>C$2:C$65536+30*B$2:B$65536-11*A$2:A$65536</f>
        <v>3635</v>
      </c>
      <c r="F45">
        <f>B$2:B$65536+2*C$2:C$65536</f>
        <v>11354</v>
      </c>
      <c r="G45">
        <f>365+(E$2:E$65536/A$2:A$65536)</f>
        <v>365.2423333333333</v>
      </c>
      <c r="H45">
        <f>(59+F$2:F$65536/J$2:J$65536)/2</f>
        <v>29.530599814579247</v>
      </c>
      <c r="I45">
        <f>354*A$2:A$65536+30*B$2:B$65536+C$2:C$65536</f>
        <v>5478635</v>
      </c>
      <c r="J45">
        <f>12*A$2:A$65536+B$2:B$65536</f>
        <v>185524</v>
      </c>
      <c r="K45">
        <f>E$2:E$65536-C$2:C$65536</f>
        <v>720</v>
      </c>
      <c r="L45">
        <f>7*A$2:A$65536-19*B$2:B$65536</f>
        <v>44</v>
      </c>
      <c r="N45" t="s">
        <v>31</v>
      </c>
    </row>
    <row r="47" spans="1:14" ht="12.75">
      <c r="A47">
        <v>800</v>
      </c>
      <c r="B47">
        <v>295</v>
      </c>
      <c r="C47">
        <v>157</v>
      </c>
      <c r="E47">
        <f>C$2:C$65536+30*B$2:B$65536-11*A$2:A$65536</f>
        <v>207</v>
      </c>
      <c r="F47">
        <f>B$2:B$65536+2*C$2:C$65536</f>
        <v>609</v>
      </c>
      <c r="G47">
        <f>365+(E$2:E$65536/A$2:A$65536)</f>
        <v>365.25875</v>
      </c>
      <c r="H47">
        <f>(59+F$2:F$65536/J$2:J$65536)/2</f>
        <v>29.53077311773623</v>
      </c>
      <c r="I47">
        <f>354*A$2:A$65536+30*B$2:B$65536+C$2:C$65536</f>
        <v>292207</v>
      </c>
      <c r="J47">
        <f>12*A$2:A$65536+B$2:B$65536</f>
        <v>9895</v>
      </c>
      <c r="K47">
        <f>E$2:E$65536-C$2:C$65536</f>
        <v>50</v>
      </c>
      <c r="L47">
        <f>7*A$2:A$65536-19*B$2:B$65536</f>
        <v>-5</v>
      </c>
      <c r="N47" t="s">
        <v>33</v>
      </c>
    </row>
    <row r="48" spans="1:14" ht="12.75">
      <c r="A48">
        <v>160</v>
      </c>
      <c r="B48">
        <v>59</v>
      </c>
      <c r="C48">
        <v>31</v>
      </c>
      <c r="E48">
        <f>C$2:C$65536+30*B$2:B$65536-11*A$2:A$65536</f>
        <v>41</v>
      </c>
      <c r="F48">
        <f>B$2:B$65536+2*C$2:C$65536</f>
        <v>121</v>
      </c>
      <c r="G48">
        <f>365+(E$2:E$65536/A$2:A$65536)</f>
        <v>365.25625</v>
      </c>
      <c r="H48">
        <f>(59+F$2:F$65536/J$2:J$65536)/2</f>
        <v>29.530570995452248</v>
      </c>
      <c r="I48">
        <f>354*A$2:A$65536+30*B$2:B$65536+C$2:C$65536</f>
        <v>58441</v>
      </c>
      <c r="J48">
        <f>12*A$2:A$65536+B$2:B$65536</f>
        <v>1979</v>
      </c>
      <c r="K48">
        <f>E$2:E$65536-C$2:C$65536</f>
        <v>10</v>
      </c>
      <c r="L48">
        <f>7*A$2:A$65536-19*B$2:B$65536</f>
        <v>-1</v>
      </c>
      <c r="N48" t="s">
        <v>34</v>
      </c>
    </row>
    <row r="50" spans="1:14" ht="12.75">
      <c r="A50">
        <v>3864</v>
      </c>
      <c r="B50">
        <v>1423</v>
      </c>
      <c r="C50">
        <v>750</v>
      </c>
      <c r="E50">
        <f>C$2:C$65536+30*B$2:B$65536-11*A$2:A$65536</f>
        <v>936</v>
      </c>
      <c r="F50">
        <f>B$2:B$65536+2*C$2:C$65536</f>
        <v>2923</v>
      </c>
      <c r="G50">
        <f>365+(E$2:E$65536/A$2:A$65536)</f>
        <v>365.2422360248447</v>
      </c>
      <c r="H50">
        <f>(59+F$2:F$65536/J$2:J$65536)/2</f>
        <v>29.53058107174991</v>
      </c>
      <c r="I50">
        <f>354*A$2:A$65536+30*B$2:B$65536+C$2:C$65536</f>
        <v>1411296</v>
      </c>
      <c r="J50">
        <f>12*A$2:A$65536+B$2:B$65536</f>
        <v>47791</v>
      </c>
      <c r="K50">
        <f>E$2:E$65536-C$2:C$65536</f>
        <v>186</v>
      </c>
      <c r="L50">
        <f>7*A$2:A$65536-19*B$2:B$65536</f>
        <v>11</v>
      </c>
      <c r="N50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E V Palmen</dc:creator>
  <cp:keywords/>
  <dc:description/>
  <cp:lastModifiedBy>Karl Erik Vaughan Palmen</cp:lastModifiedBy>
  <dcterms:created xsi:type="dcterms:W3CDTF">2001-10-23T07:31:05Z</dcterms:created>
  <dcterms:modified xsi:type="dcterms:W3CDTF">2010-04-21T11:54:23Z</dcterms:modified>
  <cp:category/>
  <cp:version/>
  <cp:contentType/>
  <cp:contentStatus/>
</cp:coreProperties>
</file>