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9855" activeTab="1"/>
  </bookViews>
  <sheets>
    <sheet name="Chart1" sheetId="1" r:id="rId1"/>
    <sheet name="Sheet1" sheetId="2" r:id="rId2"/>
    <sheet name="Constants" sheetId="3" r:id="rId3"/>
  </sheets>
  <definedNames>
    <definedName name="EarthSR">'Constants'!$A$4</definedName>
    <definedName name="ER">'Constants'!$A$1</definedName>
    <definedName name="VenusSR">'Constants'!$A$3</definedName>
    <definedName name="VR">'Constants'!$A$2</definedName>
  </definedNames>
  <calcPr fullCalcOnLoad="1"/>
</workbook>
</file>

<file path=xl/comments2.xml><?xml version="1.0" encoding="utf-8"?>
<comments xmlns="http://schemas.openxmlformats.org/spreadsheetml/2006/main">
  <authors>
    <author>Authorized User</author>
  </authors>
  <commentList>
    <comment ref="B1" authorId="0">
      <text>
        <r>
          <rPr>
            <b/>
            <sz val="8"/>
            <rFont val="Tahoma"/>
            <family val="0"/>
          </rPr>
          <t>Days (calculated from Interval)</t>
        </r>
      </text>
    </comment>
    <comment ref="C1" authorId="0">
      <text>
        <r>
          <rPr>
            <b/>
            <sz val="8"/>
            <rFont val="Tahoma"/>
            <family val="0"/>
          </rPr>
          <t>Position of Venus in orbit (in radians)</t>
        </r>
      </text>
    </comment>
    <comment ref="D1" authorId="0">
      <text>
        <r>
          <rPr>
            <b/>
            <sz val="8"/>
            <rFont val="Tahoma"/>
            <family val="0"/>
          </rPr>
          <t>Position of Earth in orbit (in radians)</t>
        </r>
      </text>
    </comment>
    <comment ref="E1" authorId="0">
      <text>
        <r>
          <rPr>
            <b/>
            <sz val="8"/>
            <rFont val="Tahoma"/>
            <family val="0"/>
          </rPr>
          <t>Length of segment normal to line connecting Earth and Sun and connecting Earth/Sun segment to Venus.
Put another way, this is the length of the line connecting Venus to the line connecting Earth and the Sun (the two lines are perpendicular).</t>
        </r>
      </text>
    </comment>
    <comment ref="F1" authorId="0">
      <text>
        <r>
          <rPr>
            <b/>
            <sz val="8"/>
            <rFont val="Tahoma"/>
            <family val="0"/>
          </rPr>
          <t>On the line segment connecting Earth and the Sun, X is the amount from the Sun to the segment described in C.</t>
        </r>
      </text>
    </comment>
    <comment ref="H1" authorId="0">
      <text>
        <r>
          <rPr>
            <b/>
            <sz val="8"/>
            <rFont val="Tahoma"/>
            <family val="0"/>
          </rPr>
          <t>This is the heliocentric angle of Venus from Earth's perspective.</t>
        </r>
      </text>
    </comment>
    <comment ref="A1" authorId="0">
      <text>
        <r>
          <rPr>
            <b/>
            <sz val="8"/>
            <rFont val="Tahoma"/>
            <family val="0"/>
          </rPr>
          <t>Number of days to elapse for each row in spreadsheet. Enter value in yellow cell.</t>
        </r>
      </text>
    </comment>
    <comment ref="I1" authorId="0">
      <text>
        <r>
          <rPr>
            <b/>
            <sz val="8"/>
            <rFont val="Tahoma"/>
            <family val="0"/>
          </rPr>
          <t>Venus position in degrees.</t>
        </r>
      </text>
    </comment>
    <comment ref="J1" authorId="0">
      <text>
        <r>
          <rPr>
            <b/>
            <sz val="8"/>
            <rFont val="Tahoma"/>
            <family val="0"/>
          </rPr>
          <t>Earth position in degrees</t>
        </r>
      </text>
    </comment>
    <comment ref="K1" authorId="0">
      <text>
        <r>
          <rPr>
            <b/>
            <sz val="8"/>
            <rFont val="Tahoma"/>
            <family val="0"/>
          </rPr>
          <t>Sidereal position of Venus from Earth perspective.</t>
        </r>
      </text>
    </comment>
  </commentList>
</comments>
</file>

<file path=xl/sharedStrings.xml><?xml version="1.0" encoding="utf-8"?>
<sst xmlns="http://schemas.openxmlformats.org/spreadsheetml/2006/main" count="19" uniqueCount="19">
  <si>
    <t>Days</t>
  </si>
  <si>
    <t>V Radians</t>
  </si>
  <si>
    <t>E Radians</t>
  </si>
  <si>
    <t>C</t>
  </si>
  <si>
    <t>X</t>
  </si>
  <si>
    <t>Y</t>
  </si>
  <si>
    <t>Interval</t>
  </si>
  <si>
    <t>Earth Orbit Radius</t>
  </si>
  <si>
    <t>Venus Orbit Radius</t>
  </si>
  <si>
    <t>Sidereal Venus Year</t>
  </si>
  <si>
    <t>Sidereal Earth Year</t>
  </si>
  <si>
    <t>E (degrees)</t>
  </si>
  <si>
    <t>Vear</t>
  </si>
  <si>
    <t>147 vears</t>
  </si>
  <si>
    <t>152 vears</t>
  </si>
  <si>
    <t>299 vears</t>
  </si>
  <si>
    <t>V Degrees</t>
  </si>
  <si>
    <t>E Degrees</t>
  </si>
  <si>
    <t>V Pos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</si>
</sst>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Apparent Heliocentric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Sheet1!$H$2:$H$100</c:f>
              <c:numCache>
                <c:ptCount val="99"/>
                <c:pt idx="0">
                  <c:v>2.202072459017291E-11</c:v>
                </c:pt>
                <c:pt idx="1">
                  <c:v>4.404144918034582E-11</c:v>
                </c:pt>
                <c:pt idx="2">
                  <c:v>2.023012003945767E-10</c:v>
                </c:pt>
                <c:pt idx="3">
                  <c:v>8.808289836069164E-11</c:v>
                </c:pt>
                <c:pt idx="4">
                  <c:v>-2.6135403673193402E-11</c:v>
                </c:pt>
                <c:pt idx="5">
                  <c:v>4.046024007891534E-10</c:v>
                </c:pt>
                <c:pt idx="6">
                  <c:v>1.7906045507152425E-11</c:v>
                </c:pt>
                <c:pt idx="7">
                  <c:v>1.7616579672138328E-10</c:v>
                </c:pt>
                <c:pt idx="8">
                  <c:v>8.793816544318461E-10</c:v>
                </c:pt>
                <c:pt idx="9">
                  <c:v>-5.2270807346386804E-11</c:v>
                </c:pt>
                <c:pt idx="10">
                  <c:v>1.0598894386784407E-10</c:v>
                </c:pt>
                <c:pt idx="11">
                  <c:v>8.092048015783068E-10</c:v>
                </c:pt>
                <c:pt idx="12">
                  <c:v>4.2250844629630583E-10</c:v>
                </c:pt>
                <c:pt idx="13">
                  <c:v>3.581209101430485E-11</c:v>
                </c:pt>
                <c:pt idx="14">
                  <c:v>-3.5088426426769613E-10</c:v>
                </c:pt>
                <c:pt idx="15">
                  <c:v>3.5233159344276656E-10</c:v>
                </c:pt>
                <c:pt idx="16">
                  <c:v>2.145459664145693E-09</c:v>
                </c:pt>
                <c:pt idx="17">
                  <c:v>1.7587633088636922E-09</c:v>
                </c:pt>
                <c:pt idx="18">
                  <c:v>2.8215474058922735E-10</c:v>
                </c:pt>
                <c:pt idx="19">
                  <c:v>-1.0454161469277361E-10</c:v>
                </c:pt>
                <c:pt idx="20">
                  <c:v>1.6885864560101528E-09</c:v>
                </c:pt>
                <c:pt idx="21">
                  <c:v>2.1197788773568813E-10</c:v>
                </c:pt>
                <c:pt idx="22">
                  <c:v>-1.2646306805387764E-09</c:v>
                </c:pt>
                <c:pt idx="23">
                  <c:v>1.6184096031566135E-09</c:v>
                </c:pt>
                <c:pt idx="24">
                  <c:v>1.4180103488214894E-10</c:v>
                </c:pt>
                <c:pt idx="25">
                  <c:v>8.450168925926117E-10</c:v>
                </c:pt>
                <c:pt idx="26">
                  <c:v>1.5482327503030744E-09</c:v>
                </c:pt>
                <c:pt idx="27">
                  <c:v>7.16241820286097E-11</c:v>
                </c:pt>
                <c:pt idx="28">
                  <c:v>7.748400397390723E-10</c:v>
                </c:pt>
                <c:pt idx="29">
                  <c:v>-7.017685285353923E-10</c:v>
                </c:pt>
                <c:pt idx="30">
                  <c:v>2.1812717551599977E-09</c:v>
                </c:pt>
                <c:pt idx="31">
                  <c:v>7.046631868855331E-10</c:v>
                </c:pt>
                <c:pt idx="32">
                  <c:v>-7.719453813889315E-10</c:v>
                </c:pt>
                <c:pt idx="33">
                  <c:v>4.290919328291386E-09</c:v>
                </c:pt>
                <c:pt idx="34">
                  <c:v>2.8143107600169213E-09</c:v>
                </c:pt>
                <c:pt idx="35">
                  <c:v>3.5175266177273843E-09</c:v>
                </c:pt>
                <c:pt idx="36">
                  <c:v>2.0409180494529195E-09</c:v>
                </c:pt>
                <c:pt idx="37">
                  <c:v>5.643094811784547E-10</c:v>
                </c:pt>
                <c:pt idx="38">
                  <c:v>1.2675253388889173E-09</c:v>
                </c:pt>
                <c:pt idx="39">
                  <c:v>-2.0908322938554722E-10</c:v>
                </c:pt>
                <c:pt idx="40">
                  <c:v>2.673957054309843E-09</c:v>
                </c:pt>
                <c:pt idx="41">
                  <c:v>3.3771729120203057E-09</c:v>
                </c:pt>
                <c:pt idx="42">
                  <c:v>1.900564343745841E-09</c:v>
                </c:pt>
                <c:pt idx="43">
                  <c:v>4.2395577547137626E-10</c:v>
                </c:pt>
                <c:pt idx="44">
                  <c:v>-1.0526527928030883E-09</c:v>
                </c:pt>
                <c:pt idx="45">
                  <c:v>-2.5292613610775527E-09</c:v>
                </c:pt>
                <c:pt idx="46">
                  <c:v>4.713427774587692E-09</c:v>
                </c:pt>
                <c:pt idx="47">
                  <c:v>3.236819206313227E-09</c:v>
                </c:pt>
                <c:pt idx="48">
                  <c:v>1.7602106380387626E-09</c:v>
                </c:pt>
                <c:pt idx="49">
                  <c:v>2.836020697642979E-10</c:v>
                </c:pt>
                <c:pt idx="50">
                  <c:v>-1.1930064985101666E-09</c:v>
                </c:pt>
                <c:pt idx="51">
                  <c:v>1.6900337851852233E-09</c:v>
                </c:pt>
                <c:pt idx="52">
                  <c:v>-4.146223635059096E-09</c:v>
                </c:pt>
                <c:pt idx="53">
                  <c:v>3.096465500606149E-09</c:v>
                </c:pt>
                <c:pt idx="54">
                  <c:v>-2.7397919196381705E-09</c:v>
                </c:pt>
                <c:pt idx="55">
                  <c:v>1.432483640572194E-10</c:v>
                </c:pt>
                <c:pt idx="56">
                  <c:v>3.0262886477526093E-09</c:v>
                </c:pt>
                <c:pt idx="57">
                  <c:v>1.5496800794781447E-09</c:v>
                </c:pt>
                <c:pt idx="58">
                  <c:v>4.4327203631735354E-09</c:v>
                </c:pt>
                <c:pt idx="59">
                  <c:v>-1.4035370570707845E-09</c:v>
                </c:pt>
                <c:pt idx="60">
                  <c:v>1.4795032266246056E-09</c:v>
                </c:pt>
                <c:pt idx="61">
                  <c:v>4.3625435103199955E-09</c:v>
                </c:pt>
                <c:pt idx="62">
                  <c:v>7.245583794015386E-09</c:v>
                </c:pt>
                <c:pt idx="63">
                  <c:v>1.4093263737710663E-09</c:v>
                </c:pt>
                <c:pt idx="64">
                  <c:v>4.292366657466457E-09</c:v>
                </c:pt>
                <c:pt idx="65">
                  <c:v>-1.543890762777863E-09</c:v>
                </c:pt>
                <c:pt idx="66">
                  <c:v>1.3391495209175271E-09</c:v>
                </c:pt>
                <c:pt idx="67">
                  <c:v>8.581838656582772E-09</c:v>
                </c:pt>
                <c:pt idx="68">
                  <c:v>2.7455812363384524E-09</c:v>
                </c:pt>
                <c:pt idx="69">
                  <c:v>5.6286215200338425E-09</c:v>
                </c:pt>
                <c:pt idx="70">
                  <c:v>-2.0763590021047673E-10</c:v>
                </c:pt>
                <c:pt idx="71">
                  <c:v>7.035053235454769E-09</c:v>
                </c:pt>
                <c:pt idx="72">
                  <c:v>-3.160853036759406E-09</c:v>
                </c:pt>
                <c:pt idx="73">
                  <c:v>4.081836098905839E-09</c:v>
                </c:pt>
                <c:pt idx="74">
                  <c:v>6.964876382601229E-09</c:v>
                </c:pt>
                <c:pt idx="75">
                  <c:v>1.1286189623569094E-09</c:v>
                </c:pt>
                <c:pt idx="76">
                  <c:v>4.011659246052299E-09</c:v>
                </c:pt>
                <c:pt idx="77">
                  <c:v>2.5350506777778347E-09</c:v>
                </c:pt>
                <c:pt idx="78">
                  <c:v>1.0584421095033703E-09</c:v>
                </c:pt>
                <c:pt idx="79">
                  <c:v>-4.1816645877109443E-10</c:v>
                </c:pt>
                <c:pt idx="80">
                  <c:v>2.4648738249242956E-09</c:v>
                </c:pt>
                <c:pt idx="81">
                  <c:v>5.347914108619686E-09</c:v>
                </c:pt>
                <c:pt idx="82">
                  <c:v>-4.883433116246336E-10</c:v>
                </c:pt>
                <c:pt idx="83">
                  <c:v>6.754345824040611E-09</c:v>
                </c:pt>
                <c:pt idx="84">
                  <c:v>-3.441560448173563E-09</c:v>
                </c:pt>
                <c:pt idx="85">
                  <c:v>3.801128687491682E-09</c:v>
                </c:pt>
                <c:pt idx="86">
                  <c:v>6.6841689711870714E-09</c:v>
                </c:pt>
                <c:pt idx="87">
                  <c:v>8.479115509427525E-10</c:v>
                </c:pt>
                <c:pt idx="88">
                  <c:v>3.730951834638142E-09</c:v>
                </c:pt>
                <c:pt idx="89">
                  <c:v>-2.1053055856061767E-09</c:v>
                </c:pt>
                <c:pt idx="90">
                  <c:v>7.777346980892133E-10</c:v>
                </c:pt>
                <c:pt idx="91">
                  <c:v>-5.0585227221551055E-09</c:v>
                </c:pt>
                <c:pt idx="92">
                  <c:v>6.543815265479994E-09</c:v>
                </c:pt>
                <c:pt idx="93">
                  <c:v>9.426855549175384E-09</c:v>
                </c:pt>
                <c:pt idx="94">
                  <c:v>3.5905981289310644E-09</c:v>
                </c:pt>
                <c:pt idx="95">
                  <c:v>6.473638412626454E-09</c:v>
                </c:pt>
                <c:pt idx="96">
                  <c:v>6.373809923821349E-10</c:v>
                </c:pt>
                <c:pt idx="97">
                  <c:v>3.5204212760775253E-09</c:v>
                </c:pt>
                <c:pt idx="98">
                  <c:v>6.403461559772915E-09</c:v>
                </c:pt>
              </c:numCache>
            </c:numRef>
          </c:val>
          <c:smooth val="0"/>
        </c:ser>
        <c:ser>
          <c:idx val="1"/>
          <c:order val="1"/>
          <c:tx>
            <c:v>Venus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Sheet1!$I$2:$I$100</c:f>
              <c:numCache>
                <c:ptCount val="99"/>
                <c:pt idx="0">
                  <c:v>-0.04733217239845544</c:v>
                </c:pt>
                <c:pt idx="1">
                  <c:v>-0.09466434479691088</c:v>
                </c:pt>
                <c:pt idx="2">
                  <c:v>-0.141996517078951</c:v>
                </c:pt>
                <c:pt idx="3">
                  <c:v>-0.18932868959382176</c:v>
                </c:pt>
                <c:pt idx="4">
                  <c:v>-0.23666086210869253</c:v>
                </c:pt>
                <c:pt idx="5">
                  <c:v>-0.283993034157902</c:v>
                </c:pt>
                <c:pt idx="6">
                  <c:v>-0.3313252069056034</c:v>
                </c:pt>
                <c:pt idx="7">
                  <c:v>-0.37865737918764353</c:v>
                </c:pt>
                <c:pt idx="8">
                  <c:v>-0.42598955100402236</c:v>
                </c:pt>
                <c:pt idx="9">
                  <c:v>-0.47332172421738505</c:v>
                </c:pt>
                <c:pt idx="10">
                  <c:v>-0.5206538964994252</c:v>
                </c:pt>
                <c:pt idx="11">
                  <c:v>-0.567986068315804</c:v>
                </c:pt>
                <c:pt idx="12">
                  <c:v>-0.6153182405978441</c:v>
                </c:pt>
                <c:pt idx="13">
                  <c:v>-0.6626504138112068</c:v>
                </c:pt>
                <c:pt idx="14">
                  <c:v>-0.7099825860932469</c:v>
                </c:pt>
                <c:pt idx="15">
                  <c:v>-0.7573147583752871</c:v>
                </c:pt>
                <c:pt idx="16">
                  <c:v>-0.804646928794682</c:v>
                </c:pt>
                <c:pt idx="17">
                  <c:v>-0.8519791020080447</c:v>
                </c:pt>
                <c:pt idx="18">
                  <c:v>-0.8993112752214074</c:v>
                </c:pt>
                <c:pt idx="19">
                  <c:v>-0.9466434484347701</c:v>
                </c:pt>
                <c:pt idx="20">
                  <c:v>-0.9939756197854877</c:v>
                </c:pt>
                <c:pt idx="21">
                  <c:v>-1.0413077929988503</c:v>
                </c:pt>
                <c:pt idx="22">
                  <c:v>-1.0886399652808905</c:v>
                </c:pt>
                <c:pt idx="23">
                  <c:v>-1.135972136631608</c:v>
                </c:pt>
                <c:pt idx="24">
                  <c:v>-1.1833043098449707</c:v>
                </c:pt>
                <c:pt idx="25">
                  <c:v>-1.2306364811956882</c:v>
                </c:pt>
                <c:pt idx="26">
                  <c:v>-1.277968654409051</c:v>
                </c:pt>
                <c:pt idx="27">
                  <c:v>-1.3253008276224136</c:v>
                </c:pt>
                <c:pt idx="28">
                  <c:v>-1.3726329989731312</c:v>
                </c:pt>
                <c:pt idx="29">
                  <c:v>-1.4199651721864939</c:v>
                </c:pt>
                <c:pt idx="30">
                  <c:v>-1.4672973416745663</c:v>
                </c:pt>
                <c:pt idx="31">
                  <c:v>-1.5146295167505741</c:v>
                </c:pt>
                <c:pt idx="32">
                  <c:v>-1.5619616881012917</c:v>
                </c:pt>
                <c:pt idx="33">
                  <c:v>-1.609293857589364</c:v>
                </c:pt>
                <c:pt idx="34">
                  <c:v>-1.656626032665372</c:v>
                </c:pt>
                <c:pt idx="35">
                  <c:v>-1.7039582040160894</c:v>
                </c:pt>
                <c:pt idx="36">
                  <c:v>-1.7512903772294521</c:v>
                </c:pt>
                <c:pt idx="37">
                  <c:v>-1.7986225504428148</c:v>
                </c:pt>
                <c:pt idx="38">
                  <c:v>-1.8459547217935324</c:v>
                </c:pt>
                <c:pt idx="39">
                  <c:v>-1.8932868968695402</c:v>
                </c:pt>
                <c:pt idx="40">
                  <c:v>-1.9406190663576126</c:v>
                </c:pt>
                <c:pt idx="41">
                  <c:v>-1.9879512395709753</c:v>
                </c:pt>
                <c:pt idx="42">
                  <c:v>-2.035283410921693</c:v>
                </c:pt>
                <c:pt idx="43">
                  <c:v>-2.0826155859977007</c:v>
                </c:pt>
                <c:pt idx="44">
                  <c:v>-2.129947755485773</c:v>
                </c:pt>
                <c:pt idx="45">
                  <c:v>-2.177279930561781</c:v>
                </c:pt>
                <c:pt idx="46">
                  <c:v>-2.2246121019124985</c:v>
                </c:pt>
                <c:pt idx="47">
                  <c:v>-2.271944273263216</c:v>
                </c:pt>
                <c:pt idx="48">
                  <c:v>-2.3192764464765787</c:v>
                </c:pt>
                <c:pt idx="49">
                  <c:v>-2.3666086196899414</c:v>
                </c:pt>
                <c:pt idx="50">
                  <c:v>-2.413940791040659</c:v>
                </c:pt>
                <c:pt idx="51">
                  <c:v>-2.4612729623913765</c:v>
                </c:pt>
                <c:pt idx="52">
                  <c:v>-2.5086051374673843</c:v>
                </c:pt>
                <c:pt idx="53">
                  <c:v>-2.555937308818102</c:v>
                </c:pt>
                <c:pt idx="54">
                  <c:v>-2.6032694820314646</c:v>
                </c:pt>
                <c:pt idx="55">
                  <c:v>-2.6506016552448273</c:v>
                </c:pt>
                <c:pt idx="56">
                  <c:v>-2.6979338247328997</c:v>
                </c:pt>
                <c:pt idx="57">
                  <c:v>-2.7452659979462624</c:v>
                </c:pt>
                <c:pt idx="58">
                  <c:v>-2.7925981674343348</c:v>
                </c:pt>
                <c:pt idx="59">
                  <c:v>-2.8399303443729877</c:v>
                </c:pt>
                <c:pt idx="60">
                  <c:v>-2.8872625157237053</c:v>
                </c:pt>
                <c:pt idx="61">
                  <c:v>-2.9345946833491325</c:v>
                </c:pt>
                <c:pt idx="62">
                  <c:v>-2.9819268584251404</c:v>
                </c:pt>
                <c:pt idx="63">
                  <c:v>-3.0292590335011482</c:v>
                </c:pt>
                <c:pt idx="64">
                  <c:v>-3.0765912011265755</c:v>
                </c:pt>
                <c:pt idx="65">
                  <c:v>-3.1239233762025833</c:v>
                </c:pt>
                <c:pt idx="66">
                  <c:v>-3.171255547553301</c:v>
                </c:pt>
                <c:pt idx="67">
                  <c:v>-3.218587715178728</c:v>
                </c:pt>
                <c:pt idx="68">
                  <c:v>-3.2659198939800262</c:v>
                </c:pt>
                <c:pt idx="69">
                  <c:v>-3.313252065330744</c:v>
                </c:pt>
                <c:pt idx="70">
                  <c:v>-3.3605842404067516</c:v>
                </c:pt>
                <c:pt idx="71">
                  <c:v>-3.407916408032179</c:v>
                </c:pt>
                <c:pt idx="72">
                  <c:v>-3.4552485831081867</c:v>
                </c:pt>
                <c:pt idx="73">
                  <c:v>-3.5025807544589043</c:v>
                </c:pt>
                <c:pt idx="74">
                  <c:v>-3.5499129220843315</c:v>
                </c:pt>
                <c:pt idx="75">
                  <c:v>-3.5972451008856297</c:v>
                </c:pt>
                <c:pt idx="76">
                  <c:v>-3.644577268511057</c:v>
                </c:pt>
                <c:pt idx="77">
                  <c:v>-3.6919094435870647</c:v>
                </c:pt>
                <c:pt idx="78">
                  <c:v>-3.7392416186630726</c:v>
                </c:pt>
                <c:pt idx="79">
                  <c:v>-3.7865737937390804</c:v>
                </c:pt>
                <c:pt idx="80">
                  <c:v>-3.8339059613645077</c:v>
                </c:pt>
                <c:pt idx="81">
                  <c:v>-3.881238132715225</c:v>
                </c:pt>
                <c:pt idx="82">
                  <c:v>-3.928570307791233</c:v>
                </c:pt>
                <c:pt idx="83">
                  <c:v>-3.9759024791419506</c:v>
                </c:pt>
                <c:pt idx="84">
                  <c:v>-4.0232346542179585</c:v>
                </c:pt>
                <c:pt idx="85">
                  <c:v>-4.070566821843386</c:v>
                </c:pt>
                <c:pt idx="86">
                  <c:v>-4.117898993194103</c:v>
                </c:pt>
                <c:pt idx="87">
                  <c:v>-4.165231171995401</c:v>
                </c:pt>
                <c:pt idx="88">
                  <c:v>-4.212563343346119</c:v>
                </c:pt>
                <c:pt idx="89">
                  <c:v>-4.259895510971546</c:v>
                </c:pt>
                <c:pt idx="90">
                  <c:v>-4.307227682322264</c:v>
                </c:pt>
                <c:pt idx="91">
                  <c:v>-4.354559861123562</c:v>
                </c:pt>
                <c:pt idx="92">
                  <c:v>-4.401892032474279</c:v>
                </c:pt>
                <c:pt idx="93">
                  <c:v>-4.449224203824997</c:v>
                </c:pt>
                <c:pt idx="94">
                  <c:v>-4.4965563751757145</c:v>
                </c:pt>
                <c:pt idx="95">
                  <c:v>-4.543888546526432</c:v>
                </c:pt>
                <c:pt idx="96">
                  <c:v>-4.59122072160244</c:v>
                </c:pt>
                <c:pt idx="97">
                  <c:v>-4.638552892953157</c:v>
                </c:pt>
                <c:pt idx="98">
                  <c:v>-4.685885060578585</c:v>
                </c:pt>
              </c:numCache>
            </c:numRef>
          </c:val>
          <c:smooth val="0"/>
        </c:ser>
        <c:ser>
          <c:idx val="2"/>
          <c:order val="2"/>
          <c:tx>
            <c:v>Earth Position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Sheet1!$J$2:$J$100</c:f>
              <c:numCache>
                <c:ptCount val="99"/>
                <c:pt idx="0">
                  <c:v>-0.04733217236935161</c:v>
                </c:pt>
                <c:pt idx="1">
                  <c:v>-0.09466434473870322</c:v>
                </c:pt>
                <c:pt idx="2">
                  <c:v>-0.14199651713715866</c:v>
                </c:pt>
                <c:pt idx="3">
                  <c:v>-0.18932868947740644</c:v>
                </c:pt>
                <c:pt idx="4">
                  <c:v>-0.23666086187586188</c:v>
                </c:pt>
                <c:pt idx="5">
                  <c:v>-0.2839930342743173</c:v>
                </c:pt>
                <c:pt idx="6">
                  <c:v>-0.3313252069056034</c:v>
                </c:pt>
                <c:pt idx="7">
                  <c:v>-0.3786573789548129</c:v>
                </c:pt>
                <c:pt idx="8">
                  <c:v>-0.425989551236853</c:v>
                </c:pt>
                <c:pt idx="9">
                  <c:v>-0.47332172375172377</c:v>
                </c:pt>
                <c:pt idx="10">
                  <c:v>-0.5206538962665945</c:v>
                </c:pt>
                <c:pt idx="11">
                  <c:v>-0.5679860685486346</c:v>
                </c:pt>
                <c:pt idx="12">
                  <c:v>-0.6153182410635054</c:v>
                </c:pt>
                <c:pt idx="13">
                  <c:v>-0.6626504138112068</c:v>
                </c:pt>
                <c:pt idx="14">
                  <c:v>-0.7099825860932469</c:v>
                </c:pt>
                <c:pt idx="15">
                  <c:v>-0.7573147579096258</c:v>
                </c:pt>
                <c:pt idx="16">
                  <c:v>-0.8046469306573272</c:v>
                </c:pt>
                <c:pt idx="17">
                  <c:v>-0.851979102473706</c:v>
                </c:pt>
                <c:pt idx="18">
                  <c:v>-0.8993112756870687</c:v>
                </c:pt>
                <c:pt idx="19">
                  <c:v>-0.9466434475034475</c:v>
                </c:pt>
                <c:pt idx="20">
                  <c:v>-0.9939756202511489</c:v>
                </c:pt>
                <c:pt idx="21">
                  <c:v>-1.041307792533189</c:v>
                </c:pt>
                <c:pt idx="22">
                  <c:v>-1.0886399648152292</c:v>
                </c:pt>
                <c:pt idx="23">
                  <c:v>-1.1359721370972693</c:v>
                </c:pt>
                <c:pt idx="24">
                  <c:v>-1.1833043107762933</c:v>
                </c:pt>
                <c:pt idx="25">
                  <c:v>-1.2306364821270108</c:v>
                </c:pt>
                <c:pt idx="26">
                  <c:v>-1.277968654409051</c:v>
                </c:pt>
                <c:pt idx="27">
                  <c:v>-1.3253008276224136</c:v>
                </c:pt>
                <c:pt idx="28">
                  <c:v>-1.3726329989731312</c:v>
                </c:pt>
                <c:pt idx="29">
                  <c:v>-1.4199651721864939</c:v>
                </c:pt>
                <c:pt idx="30">
                  <c:v>-1.4672973435372114</c:v>
                </c:pt>
                <c:pt idx="31">
                  <c:v>-1.5146295158192515</c:v>
                </c:pt>
                <c:pt idx="32">
                  <c:v>-1.5619616881012917</c:v>
                </c:pt>
                <c:pt idx="33">
                  <c:v>-1.6092938613146544</c:v>
                </c:pt>
                <c:pt idx="34">
                  <c:v>-1.6566260335966945</c:v>
                </c:pt>
                <c:pt idx="35">
                  <c:v>-1.703958204947412</c:v>
                </c:pt>
                <c:pt idx="36">
                  <c:v>-1.7512903790920973</c:v>
                </c:pt>
                <c:pt idx="37">
                  <c:v>-1.7986225513741374</c:v>
                </c:pt>
                <c:pt idx="38">
                  <c:v>-1.845954722724855</c:v>
                </c:pt>
                <c:pt idx="39">
                  <c:v>-1.893286895006895</c:v>
                </c:pt>
                <c:pt idx="40">
                  <c:v>-1.9406190672889352</c:v>
                </c:pt>
                <c:pt idx="41">
                  <c:v>-1.9879512405022979</c:v>
                </c:pt>
                <c:pt idx="42">
                  <c:v>-2.035283412784338</c:v>
                </c:pt>
                <c:pt idx="43">
                  <c:v>-2.082615585066378</c:v>
                </c:pt>
                <c:pt idx="44">
                  <c:v>-2.1299477564170957</c:v>
                </c:pt>
                <c:pt idx="45">
                  <c:v>-2.1772799296304584</c:v>
                </c:pt>
                <c:pt idx="46">
                  <c:v>-2.2246121019124985</c:v>
                </c:pt>
                <c:pt idx="47">
                  <c:v>-2.2719442741945386</c:v>
                </c:pt>
                <c:pt idx="48">
                  <c:v>-2.3192764464765787</c:v>
                </c:pt>
                <c:pt idx="49">
                  <c:v>-2.3666086215525866</c:v>
                </c:pt>
                <c:pt idx="50">
                  <c:v>-2.413940791040659</c:v>
                </c:pt>
                <c:pt idx="51">
                  <c:v>-2.4612729642540216</c:v>
                </c:pt>
                <c:pt idx="52">
                  <c:v>-2.5086051374673843</c:v>
                </c:pt>
                <c:pt idx="53">
                  <c:v>-2.555937308818102</c:v>
                </c:pt>
                <c:pt idx="54">
                  <c:v>-2.6032694801688194</c:v>
                </c:pt>
                <c:pt idx="55">
                  <c:v>-2.6506016552448273</c:v>
                </c:pt>
                <c:pt idx="56">
                  <c:v>-2.697933826595545</c:v>
                </c:pt>
                <c:pt idx="57">
                  <c:v>-2.7452659979462624</c:v>
                </c:pt>
                <c:pt idx="58">
                  <c:v>-2.79259816929698</c:v>
                </c:pt>
                <c:pt idx="59">
                  <c:v>-2.8399303443729877</c:v>
                </c:pt>
                <c:pt idx="60">
                  <c:v>-2.8872625157237053</c:v>
                </c:pt>
                <c:pt idx="61">
                  <c:v>-2.934594687074423</c:v>
                </c:pt>
                <c:pt idx="62">
                  <c:v>-2.9819268621504307</c:v>
                </c:pt>
                <c:pt idx="63">
                  <c:v>-3.029259031638503</c:v>
                </c:pt>
                <c:pt idx="64">
                  <c:v>-3.0765912048518658</c:v>
                </c:pt>
                <c:pt idx="65">
                  <c:v>-3.1239233762025833</c:v>
                </c:pt>
                <c:pt idx="66">
                  <c:v>-3.171255549415946</c:v>
                </c:pt>
                <c:pt idx="67">
                  <c:v>-3.2185877226293087</c:v>
                </c:pt>
                <c:pt idx="68">
                  <c:v>-3.2659198977053165</c:v>
                </c:pt>
                <c:pt idx="69">
                  <c:v>-3.313252067193389</c:v>
                </c:pt>
                <c:pt idx="70">
                  <c:v>-3.3605842366814613</c:v>
                </c:pt>
                <c:pt idx="71">
                  <c:v>-3.407916409894824</c:v>
                </c:pt>
                <c:pt idx="72">
                  <c:v>-3.4552485831081867</c:v>
                </c:pt>
                <c:pt idx="73">
                  <c:v>-3.5025807581841946</c:v>
                </c:pt>
                <c:pt idx="74">
                  <c:v>-3.549912927672267</c:v>
                </c:pt>
                <c:pt idx="75">
                  <c:v>-3.597245102748275</c:v>
                </c:pt>
                <c:pt idx="76">
                  <c:v>-3.644577272236347</c:v>
                </c:pt>
                <c:pt idx="77">
                  <c:v>-3.69190944544971</c:v>
                </c:pt>
                <c:pt idx="78">
                  <c:v>-3.7392416168004274</c:v>
                </c:pt>
                <c:pt idx="79">
                  <c:v>-3.78657379001379</c:v>
                </c:pt>
                <c:pt idx="80">
                  <c:v>-3.833905963227153</c:v>
                </c:pt>
                <c:pt idx="81">
                  <c:v>-3.8812381345778704</c:v>
                </c:pt>
                <c:pt idx="82">
                  <c:v>-3.928570307791233</c:v>
                </c:pt>
                <c:pt idx="83">
                  <c:v>-3.9759024810045958</c:v>
                </c:pt>
                <c:pt idx="84">
                  <c:v>-4.023234652355313</c:v>
                </c:pt>
                <c:pt idx="85">
                  <c:v>-4.070566825568676</c:v>
                </c:pt>
                <c:pt idx="86">
                  <c:v>-4.117898995056748</c:v>
                </c:pt>
                <c:pt idx="87">
                  <c:v>-4.165231170132756</c:v>
                </c:pt>
                <c:pt idx="88">
                  <c:v>-4.212563343346119</c:v>
                </c:pt>
                <c:pt idx="89">
                  <c:v>-4.259895512834191</c:v>
                </c:pt>
                <c:pt idx="90">
                  <c:v>-4.307227684184909</c:v>
                </c:pt>
                <c:pt idx="91">
                  <c:v>-4.354559859260917</c:v>
                </c:pt>
                <c:pt idx="92">
                  <c:v>-4.4018920343369246</c:v>
                </c:pt>
                <c:pt idx="93">
                  <c:v>-4.449224203824997</c:v>
                </c:pt>
                <c:pt idx="94">
                  <c:v>-4.496556378901005</c:v>
                </c:pt>
                <c:pt idx="95">
                  <c:v>-4.543888548389077</c:v>
                </c:pt>
                <c:pt idx="96">
                  <c:v>-4.59122072160244</c:v>
                </c:pt>
                <c:pt idx="97">
                  <c:v>-4.638552892953157</c:v>
                </c:pt>
                <c:pt idx="98">
                  <c:v>-4.685885064303875</c:v>
                </c:pt>
              </c:numCache>
            </c:numRef>
          </c:val>
          <c:smooth val="0"/>
        </c:ser>
        <c:ser>
          <c:idx val="3"/>
          <c:order val="3"/>
          <c:tx>
            <c:v>Apparent Sidereal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Sheet1!$K$2:$K$100</c:f>
              <c:numCache>
                <c:ptCount val="99"/>
                <c:pt idx="0">
                  <c:v>-0.04733217239845544</c:v>
                </c:pt>
                <c:pt idx="1">
                  <c:v>-0.09466434479691088</c:v>
                </c:pt>
                <c:pt idx="2">
                  <c:v>-0.14199651731178164</c:v>
                </c:pt>
                <c:pt idx="3">
                  <c:v>-0.18932868959382176</c:v>
                </c:pt>
                <c:pt idx="4">
                  <c:v>-0.23666086187586188</c:v>
                </c:pt>
                <c:pt idx="5">
                  <c:v>-0.2839930346235633</c:v>
                </c:pt>
                <c:pt idx="6">
                  <c:v>-0.3313252069056034</c:v>
                </c:pt>
                <c:pt idx="7">
                  <c:v>-0.37865737918764353</c:v>
                </c:pt>
                <c:pt idx="8">
                  <c:v>-0.4259895521681756</c:v>
                </c:pt>
                <c:pt idx="9">
                  <c:v>-0.47332172375172377</c:v>
                </c:pt>
                <c:pt idx="10">
                  <c:v>-0.5206538962665945</c:v>
                </c:pt>
                <c:pt idx="11">
                  <c:v>-0.5679860692471266</c:v>
                </c:pt>
                <c:pt idx="12">
                  <c:v>-0.6153182415291667</c:v>
                </c:pt>
                <c:pt idx="13">
                  <c:v>-0.6626504138112068</c:v>
                </c:pt>
                <c:pt idx="14">
                  <c:v>-0.7099825856275856</c:v>
                </c:pt>
                <c:pt idx="15">
                  <c:v>-0.7573147583752871</c:v>
                </c:pt>
                <c:pt idx="16">
                  <c:v>-0.8046469329856336</c:v>
                </c:pt>
                <c:pt idx="17">
                  <c:v>-0.8519791043363512</c:v>
                </c:pt>
                <c:pt idx="18">
                  <c:v>-0.89931127615273</c:v>
                </c:pt>
                <c:pt idx="19">
                  <c:v>-0.9466434475034475</c:v>
                </c:pt>
                <c:pt idx="20">
                  <c:v>-0.9939756221137941</c:v>
                </c:pt>
                <c:pt idx="21">
                  <c:v>-1.041307792533189</c:v>
                </c:pt>
                <c:pt idx="22">
                  <c:v>-1.0886399634182453</c:v>
                </c:pt>
                <c:pt idx="23">
                  <c:v>-1.1359721384942532</c:v>
                </c:pt>
                <c:pt idx="24">
                  <c:v>-1.1833043107762933</c:v>
                </c:pt>
                <c:pt idx="25">
                  <c:v>-1.2306364830583334</c:v>
                </c:pt>
                <c:pt idx="26">
                  <c:v>-1.277968656271696</c:v>
                </c:pt>
                <c:pt idx="27">
                  <c:v>-1.3253008276224136</c:v>
                </c:pt>
                <c:pt idx="28">
                  <c:v>-1.3726329999044538</c:v>
                </c:pt>
                <c:pt idx="29">
                  <c:v>-1.4199651712551713</c:v>
                </c:pt>
                <c:pt idx="30">
                  <c:v>-1.4672973453998566</c:v>
                </c:pt>
                <c:pt idx="31">
                  <c:v>-1.5146295167505741</c:v>
                </c:pt>
                <c:pt idx="32">
                  <c:v>-1.561961687169969</c:v>
                </c:pt>
                <c:pt idx="33">
                  <c:v>-1.6092938659712672</c:v>
                </c:pt>
                <c:pt idx="34">
                  <c:v>-1.6566260363906622</c:v>
                </c:pt>
                <c:pt idx="35">
                  <c:v>-1.7039582086727023</c:v>
                </c:pt>
                <c:pt idx="36">
                  <c:v>-1.7512903809547424</c:v>
                </c:pt>
                <c:pt idx="37">
                  <c:v>-1.79862255230546</c:v>
                </c:pt>
                <c:pt idx="38">
                  <c:v>-1.8459547236561775</c:v>
                </c:pt>
                <c:pt idx="39">
                  <c:v>-1.893286895006895</c:v>
                </c:pt>
                <c:pt idx="40">
                  <c:v>-1.940619070082903</c:v>
                </c:pt>
                <c:pt idx="41">
                  <c:v>-1.9879512442275882</c:v>
                </c:pt>
                <c:pt idx="42">
                  <c:v>-2.035283414646983</c:v>
                </c:pt>
                <c:pt idx="43">
                  <c:v>-2.082615585066378</c:v>
                </c:pt>
                <c:pt idx="44">
                  <c:v>-2.129947755485773</c:v>
                </c:pt>
                <c:pt idx="45">
                  <c:v>-2.1772799268364906</c:v>
                </c:pt>
                <c:pt idx="46">
                  <c:v>-2.2246121065691113</c:v>
                </c:pt>
                <c:pt idx="47">
                  <c:v>-2.2719442769885063</c:v>
                </c:pt>
                <c:pt idx="48">
                  <c:v>-2.319276448339224</c:v>
                </c:pt>
                <c:pt idx="49">
                  <c:v>-2.3666086215525866</c:v>
                </c:pt>
                <c:pt idx="50">
                  <c:v>-2.413940789178014</c:v>
                </c:pt>
                <c:pt idx="51">
                  <c:v>-2.461272966116667</c:v>
                </c:pt>
                <c:pt idx="52">
                  <c:v>-2.508605133742094</c:v>
                </c:pt>
                <c:pt idx="53">
                  <c:v>-2.555937312543392</c:v>
                </c:pt>
                <c:pt idx="54">
                  <c:v>-2.6032694783061743</c:v>
                </c:pt>
                <c:pt idx="55">
                  <c:v>-2.6506016552448273</c:v>
                </c:pt>
                <c:pt idx="56">
                  <c:v>-2.697933830320835</c:v>
                </c:pt>
                <c:pt idx="57">
                  <c:v>-2.7452659998089075</c:v>
                </c:pt>
                <c:pt idx="58">
                  <c:v>-2.79259817302227</c:v>
                </c:pt>
                <c:pt idx="59">
                  <c:v>-2.8399303425103426</c:v>
                </c:pt>
                <c:pt idx="60">
                  <c:v>-2.8872625175863504</c:v>
                </c:pt>
                <c:pt idx="61">
                  <c:v>-2.934594690799713</c:v>
                </c:pt>
                <c:pt idx="62">
                  <c:v>-2.9819268696010113</c:v>
                </c:pt>
                <c:pt idx="63">
                  <c:v>-3.0292590335011482</c:v>
                </c:pt>
                <c:pt idx="64">
                  <c:v>-3.076591208577156</c:v>
                </c:pt>
                <c:pt idx="65">
                  <c:v>-3.123923374339938</c:v>
                </c:pt>
                <c:pt idx="66">
                  <c:v>-3.171255551278591</c:v>
                </c:pt>
                <c:pt idx="67">
                  <c:v>-3.2185877319425344</c:v>
                </c:pt>
                <c:pt idx="68">
                  <c:v>-3.2659198995679617</c:v>
                </c:pt>
                <c:pt idx="69">
                  <c:v>-3.3132520727813244</c:v>
                </c:pt>
                <c:pt idx="70">
                  <c:v>-3.3605842366814613</c:v>
                </c:pt>
                <c:pt idx="71">
                  <c:v>-3.4079164173454046</c:v>
                </c:pt>
                <c:pt idx="72">
                  <c:v>-3.4552485793828964</c:v>
                </c:pt>
                <c:pt idx="73">
                  <c:v>-3.502580761909485</c:v>
                </c:pt>
                <c:pt idx="74">
                  <c:v>-3.5499129351228476</c:v>
                </c:pt>
                <c:pt idx="75">
                  <c:v>-3.59724510461092</c:v>
                </c:pt>
                <c:pt idx="76">
                  <c:v>-3.6445772759616375</c:v>
                </c:pt>
                <c:pt idx="77">
                  <c:v>-3.691909447312355</c:v>
                </c:pt>
                <c:pt idx="78">
                  <c:v>-3.7392416186630726</c:v>
                </c:pt>
                <c:pt idx="79">
                  <c:v>-3.78657379001379</c:v>
                </c:pt>
                <c:pt idx="80">
                  <c:v>-3.833905965089798</c:v>
                </c:pt>
                <c:pt idx="81">
                  <c:v>-3.881238140165806</c:v>
                </c:pt>
                <c:pt idx="82">
                  <c:v>-3.928570307791233</c:v>
                </c:pt>
                <c:pt idx="83">
                  <c:v>-3.9759024884551764</c:v>
                </c:pt>
                <c:pt idx="84">
                  <c:v>-4.023234648630023</c:v>
                </c:pt>
                <c:pt idx="85">
                  <c:v>-4.070566829293966</c:v>
                </c:pt>
                <c:pt idx="86">
                  <c:v>-4.117899002507329</c:v>
                </c:pt>
                <c:pt idx="87">
                  <c:v>-4.165231170132756</c:v>
                </c:pt>
                <c:pt idx="88">
                  <c:v>-4.212563347071409</c:v>
                </c:pt>
                <c:pt idx="89">
                  <c:v>-4.259895510971546</c:v>
                </c:pt>
                <c:pt idx="90">
                  <c:v>-4.307227684184909</c:v>
                </c:pt>
                <c:pt idx="91">
                  <c:v>-4.354559853672981</c:v>
                </c:pt>
                <c:pt idx="92">
                  <c:v>-4.401892041787505</c:v>
                </c:pt>
                <c:pt idx="93">
                  <c:v>-4.449224213138223</c:v>
                </c:pt>
                <c:pt idx="94">
                  <c:v>-4.496556382626295</c:v>
                </c:pt>
                <c:pt idx="95">
                  <c:v>-4.543888553977013</c:v>
                </c:pt>
                <c:pt idx="96">
                  <c:v>-4.59122072160244</c:v>
                </c:pt>
                <c:pt idx="97">
                  <c:v>-4.638552896678448</c:v>
                </c:pt>
                <c:pt idx="98">
                  <c:v>-4.685885071754456</c:v>
                </c:pt>
              </c:numCache>
            </c:numRef>
          </c:val>
          <c:smooth val="0"/>
        </c:ser>
        <c:axId val="16690936"/>
        <c:axId val="16000697"/>
      </c:line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0697"/>
        <c:crosses val="autoZero"/>
        <c:auto val="1"/>
        <c:lblOffset val="100"/>
        <c:noMultiLvlLbl val="0"/>
      </c:catAx>
      <c:valAx>
        <c:axId val="16000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A3" sqref="A3"/>
    </sheetView>
  </sheetViews>
  <sheetFormatPr defaultColWidth="9.140625" defaultRowHeight="12.75"/>
  <cols>
    <col min="8" max="10" width="11.00390625" style="0" customWidth="1"/>
  </cols>
  <sheetData>
    <row r="1" spans="1:11" ht="12.75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11</v>
      </c>
      <c r="I1" s="2" t="s">
        <v>16</v>
      </c>
      <c r="J1" s="2" t="s">
        <v>17</v>
      </c>
      <c r="K1" s="2" t="s">
        <v>18</v>
      </c>
    </row>
    <row r="2" spans="1:11" ht="12.75">
      <c r="A2" s="1">
        <f>Constants!A8</f>
        <v>174592.49205673055</v>
      </c>
      <c r="B2">
        <f>(ROW()-1)*$A$2</f>
        <v>174592.49205673055</v>
      </c>
      <c r="C2">
        <f>2*PI()*B2/VenusSR</f>
        <v>4882.034157576289</v>
      </c>
      <c r="D2">
        <f aca="true" t="shared" si="0" ref="D2:D7">2*PI()*B2/EarthSR</f>
        <v>3003.361750729592</v>
      </c>
      <c r="E2">
        <f aca="true" t="shared" si="1" ref="E2:E7">VR*SIN(C2-D2)</f>
        <v>1.0633296383951146E-13</v>
      </c>
      <c r="F2">
        <f aca="true" t="shared" si="2" ref="F2:F7">VR*COS(C2-D2)</f>
        <v>0.72333199</v>
      </c>
      <c r="G2">
        <f>ER-F2</f>
        <v>0.27666800999999996</v>
      </c>
      <c r="H2">
        <f>ATAN(E2/G2)*180/PI()</f>
        <v>2.202072459017291E-11</v>
      </c>
      <c r="I2">
        <f>MOD(C2*180/PI()+180,360)-180</f>
        <v>-0.04733217239845544</v>
      </c>
      <c r="J2">
        <f>MOD(D2*180/PI()+180,360)-180</f>
        <v>-0.04733217236935161</v>
      </c>
      <c r="K2">
        <f>MOD(D2*180/PI()-H2+180,360)-180</f>
        <v>-0.04733217239845544</v>
      </c>
    </row>
    <row r="3" spans="2:11" ht="12.75">
      <c r="B3">
        <f aca="true" t="shared" si="3" ref="B3:B66">(ROW()-1)*$A$2</f>
        <v>349184.9841134611</v>
      </c>
      <c r="C3">
        <f aca="true" t="shared" si="4" ref="C3:C66">2*PI()*B3/VenusSR</f>
        <v>9764.068315152577</v>
      </c>
      <c r="D3">
        <f t="shared" si="0"/>
        <v>6006.723501459184</v>
      </c>
      <c r="E3">
        <f t="shared" si="1"/>
        <v>2.1266592767902292E-13</v>
      </c>
      <c r="F3">
        <f t="shared" si="2"/>
        <v>0.72333199</v>
      </c>
      <c r="G3">
        <f aca="true" t="shared" si="5" ref="G3:G66">ER-F3</f>
        <v>0.27666800999999996</v>
      </c>
      <c r="H3">
        <f aca="true" t="shared" si="6" ref="H3:H66">ATAN(E3/G3)*180/PI()</f>
        <v>4.404144918034582E-11</v>
      </c>
      <c r="I3">
        <f aca="true" t="shared" si="7" ref="I3:I66">MOD(C3*180/PI()+180,360)-180</f>
        <v>-0.09466434479691088</v>
      </c>
      <c r="J3">
        <f aca="true" t="shared" si="8" ref="J3:J66">MOD(D3*180/PI()+180,360)-180</f>
        <v>-0.09466434473870322</v>
      </c>
      <c r="K3">
        <f aca="true" t="shared" si="9" ref="K3:K66">MOD(D3*180/PI()-H3+180,360)-180</f>
        <v>-0.09466434479691088</v>
      </c>
    </row>
    <row r="4" spans="2:11" ht="12.75">
      <c r="B4">
        <f t="shared" si="3"/>
        <v>523777.47617019166</v>
      </c>
      <c r="C4">
        <f t="shared" si="4"/>
        <v>14646.102472728866</v>
      </c>
      <c r="D4">
        <f t="shared" si="0"/>
        <v>9010.085252188775</v>
      </c>
      <c r="E4">
        <f t="shared" si="1"/>
        <v>9.76865504046403E-13</v>
      </c>
      <c r="F4">
        <f t="shared" si="2"/>
        <v>0.72333199</v>
      </c>
      <c r="G4">
        <f t="shared" si="5"/>
        <v>0.27666800999999996</v>
      </c>
      <c r="H4">
        <f t="shared" si="6"/>
        <v>2.023012003945767E-10</v>
      </c>
      <c r="I4">
        <f t="shared" si="7"/>
        <v>-0.141996517078951</v>
      </c>
      <c r="J4">
        <f t="shared" si="8"/>
        <v>-0.14199651713715866</v>
      </c>
      <c r="K4">
        <f t="shared" si="9"/>
        <v>-0.14199651731178164</v>
      </c>
    </row>
    <row r="5" spans="2:11" ht="12.75">
      <c r="B5">
        <f t="shared" si="3"/>
        <v>698369.9682269222</v>
      </c>
      <c r="C5">
        <f t="shared" si="4"/>
        <v>19528.136630305155</v>
      </c>
      <c r="D5">
        <f t="shared" si="0"/>
        <v>12013.447002918369</v>
      </c>
      <c r="E5">
        <f t="shared" si="1"/>
        <v>4.2533185535804583E-13</v>
      </c>
      <c r="F5">
        <f t="shared" si="2"/>
        <v>0.72333199</v>
      </c>
      <c r="G5">
        <f t="shared" si="5"/>
        <v>0.27666800999999996</v>
      </c>
      <c r="H5">
        <f t="shared" si="6"/>
        <v>8.808289836069164E-11</v>
      </c>
      <c r="I5">
        <f t="shared" si="7"/>
        <v>-0.18932868959382176</v>
      </c>
      <c r="J5">
        <f t="shared" si="8"/>
        <v>-0.18932868947740644</v>
      </c>
      <c r="K5">
        <f t="shared" si="9"/>
        <v>-0.18932868959382176</v>
      </c>
    </row>
    <row r="6" spans="2:11" ht="12.75">
      <c r="B6">
        <f t="shared" si="3"/>
        <v>872962.4602836528</v>
      </c>
      <c r="C6">
        <f t="shared" si="4"/>
        <v>24410.17078788144</v>
      </c>
      <c r="D6">
        <f t="shared" si="0"/>
        <v>15016.80875364796</v>
      </c>
      <c r="E6">
        <f t="shared" si="1"/>
        <v>-1.2620179333031144E-13</v>
      </c>
      <c r="F6">
        <f t="shared" si="2"/>
        <v>0.72333199</v>
      </c>
      <c r="G6">
        <f t="shared" si="5"/>
        <v>0.27666800999999996</v>
      </c>
      <c r="H6">
        <f t="shared" si="6"/>
        <v>-2.6135403673193402E-11</v>
      </c>
      <c r="I6">
        <f t="shared" si="7"/>
        <v>-0.23666086210869253</v>
      </c>
      <c r="J6">
        <f t="shared" si="8"/>
        <v>-0.23666086187586188</v>
      </c>
      <c r="K6">
        <f t="shared" si="9"/>
        <v>-0.23666086187586188</v>
      </c>
    </row>
    <row r="7" spans="2:11" ht="12.75">
      <c r="B7">
        <f t="shared" si="3"/>
        <v>1047554.9523403833</v>
      </c>
      <c r="C7">
        <f t="shared" si="4"/>
        <v>29292.20494545773</v>
      </c>
      <c r="D7">
        <f t="shared" si="0"/>
        <v>18020.17050437755</v>
      </c>
      <c r="E7">
        <f t="shared" si="1"/>
        <v>1.953731008092806E-12</v>
      </c>
      <c r="F7">
        <f t="shared" si="2"/>
        <v>0.72333199</v>
      </c>
      <c r="G7">
        <f t="shared" si="5"/>
        <v>0.27666800999999996</v>
      </c>
      <c r="H7">
        <f t="shared" si="6"/>
        <v>4.046024007891534E-10</v>
      </c>
      <c r="I7">
        <f t="shared" si="7"/>
        <v>-0.283993034157902</v>
      </c>
      <c r="J7">
        <f t="shared" si="8"/>
        <v>-0.2839930342743173</v>
      </c>
      <c r="K7">
        <f t="shared" si="9"/>
        <v>-0.2839930346235633</v>
      </c>
    </row>
    <row r="8" spans="2:11" ht="12.75">
      <c r="B8">
        <f t="shared" si="3"/>
        <v>1222147.4443971138</v>
      </c>
      <c r="C8">
        <f t="shared" si="4"/>
        <v>34174.239103034015</v>
      </c>
      <c r="D8">
        <f aca="true" t="shared" si="10" ref="D8:D40">2*PI()*B8/EarthSR</f>
        <v>21023.53225510714</v>
      </c>
      <c r="E8">
        <f aca="true" t="shared" si="11" ref="E8:E40">VR*SIN(C8-D8)</f>
        <v>8.646413434871149E-14</v>
      </c>
      <c r="F8">
        <f aca="true" t="shared" si="12" ref="F8:F40">VR*COS(C8-D8)</f>
        <v>0.72333199</v>
      </c>
      <c r="G8">
        <f t="shared" si="5"/>
        <v>0.27666800999999996</v>
      </c>
      <c r="H8">
        <f t="shared" si="6"/>
        <v>1.7906045507152425E-11</v>
      </c>
      <c r="I8">
        <f t="shared" si="7"/>
        <v>-0.3313252069056034</v>
      </c>
      <c r="J8">
        <f t="shared" si="8"/>
        <v>-0.3313252069056034</v>
      </c>
      <c r="K8">
        <f t="shared" si="9"/>
        <v>-0.3313252069056034</v>
      </c>
    </row>
    <row r="9" spans="2:11" ht="12.75">
      <c r="B9">
        <f t="shared" si="3"/>
        <v>1396739.9364538444</v>
      </c>
      <c r="C9">
        <f t="shared" si="4"/>
        <v>39056.27326061031</v>
      </c>
      <c r="D9">
        <f t="shared" si="10"/>
        <v>24026.894005836737</v>
      </c>
      <c r="E9">
        <f t="shared" si="11"/>
        <v>8.506637107160917E-13</v>
      </c>
      <c r="F9">
        <f t="shared" si="12"/>
        <v>0.72333199</v>
      </c>
      <c r="G9">
        <f t="shared" si="5"/>
        <v>0.27666800999999996</v>
      </c>
      <c r="H9">
        <f t="shared" si="6"/>
        <v>1.7616579672138328E-10</v>
      </c>
      <c r="I9">
        <f t="shared" si="7"/>
        <v>-0.37865737918764353</v>
      </c>
      <c r="J9">
        <f t="shared" si="8"/>
        <v>-0.3786573789548129</v>
      </c>
      <c r="K9">
        <f t="shared" si="9"/>
        <v>-0.37865737918764353</v>
      </c>
    </row>
    <row r="10" spans="2:11" ht="12.75">
      <c r="B10">
        <f t="shared" si="3"/>
        <v>1571332.428510575</v>
      </c>
      <c r="C10">
        <f t="shared" si="4"/>
        <v>43938.3074181866</v>
      </c>
      <c r="D10">
        <f t="shared" si="10"/>
        <v>27030.25575656633</v>
      </c>
      <c r="E10">
        <f t="shared" si="11"/>
        <v>4.246329737194947E-12</v>
      </c>
      <c r="F10">
        <f t="shared" si="12"/>
        <v>0.72333199</v>
      </c>
      <c r="G10">
        <f t="shared" si="5"/>
        <v>0.27666800999999996</v>
      </c>
      <c r="H10">
        <f t="shared" si="6"/>
        <v>8.793816544318461E-10</v>
      </c>
      <c r="I10">
        <f t="shared" si="7"/>
        <v>-0.42598955100402236</v>
      </c>
      <c r="J10">
        <f t="shared" si="8"/>
        <v>-0.425989551236853</v>
      </c>
      <c r="K10">
        <f t="shared" si="9"/>
        <v>-0.4259895521681756</v>
      </c>
    </row>
    <row r="11" spans="2:11" ht="12.75">
      <c r="B11">
        <f t="shared" si="3"/>
        <v>1745924.9205673055</v>
      </c>
      <c r="C11">
        <f t="shared" si="4"/>
        <v>48820.34157576288</v>
      </c>
      <c r="D11">
        <f t="shared" si="10"/>
        <v>30033.61750729592</v>
      </c>
      <c r="E11">
        <f t="shared" si="11"/>
        <v>-2.524035866606229E-13</v>
      </c>
      <c r="F11">
        <f t="shared" si="12"/>
        <v>0.72333199</v>
      </c>
      <c r="G11">
        <f t="shared" si="5"/>
        <v>0.27666800999999996</v>
      </c>
      <c r="H11">
        <f t="shared" si="6"/>
        <v>-5.2270807346386804E-11</v>
      </c>
      <c r="I11">
        <f t="shared" si="7"/>
        <v>-0.47332172421738505</v>
      </c>
      <c r="J11">
        <f t="shared" si="8"/>
        <v>-0.47332172375172377</v>
      </c>
      <c r="K11">
        <f t="shared" si="9"/>
        <v>-0.47332172375172377</v>
      </c>
    </row>
    <row r="12" spans="2:11" ht="12.75">
      <c r="B12">
        <f t="shared" si="3"/>
        <v>1920517.412624036</v>
      </c>
      <c r="C12">
        <f t="shared" si="4"/>
        <v>53702.37573333917</v>
      </c>
      <c r="D12">
        <f t="shared" si="10"/>
        <v>33036.97925802551</v>
      </c>
      <c r="E12">
        <f t="shared" si="11"/>
        <v>5.117959897067573E-13</v>
      </c>
      <c r="F12">
        <f t="shared" si="12"/>
        <v>0.72333199</v>
      </c>
      <c r="G12">
        <f t="shared" si="5"/>
        <v>0.27666800999999996</v>
      </c>
      <c r="H12">
        <f t="shared" si="6"/>
        <v>1.0598894386784407E-10</v>
      </c>
      <c r="I12">
        <f t="shared" si="7"/>
        <v>-0.5206538964994252</v>
      </c>
      <c r="J12">
        <f t="shared" si="8"/>
        <v>-0.5206538962665945</v>
      </c>
      <c r="K12">
        <f t="shared" si="9"/>
        <v>-0.5206538962665945</v>
      </c>
    </row>
    <row r="13" spans="2:11" ht="12.75">
      <c r="B13">
        <f t="shared" si="3"/>
        <v>2095109.9046807666</v>
      </c>
      <c r="C13">
        <f t="shared" si="4"/>
        <v>58584.40989091546</v>
      </c>
      <c r="D13">
        <f t="shared" si="10"/>
        <v>36040.3410087551</v>
      </c>
      <c r="E13">
        <f t="shared" si="11"/>
        <v>3.907462016185612E-12</v>
      </c>
      <c r="F13">
        <f t="shared" si="12"/>
        <v>0.72333199</v>
      </c>
      <c r="G13">
        <f t="shared" si="5"/>
        <v>0.27666800999999996</v>
      </c>
      <c r="H13">
        <f t="shared" si="6"/>
        <v>8.092048015783068E-10</v>
      </c>
      <c r="I13">
        <f t="shared" si="7"/>
        <v>-0.567986068315804</v>
      </c>
      <c r="J13">
        <f t="shared" si="8"/>
        <v>-0.5679860685486346</v>
      </c>
      <c r="K13">
        <f t="shared" si="9"/>
        <v>-0.5679860692471266</v>
      </c>
    </row>
    <row r="14" spans="2:11" ht="12.75">
      <c r="B14">
        <f t="shared" si="3"/>
        <v>2269702.3967374973</v>
      </c>
      <c r="C14">
        <f t="shared" si="4"/>
        <v>63466.44404849175</v>
      </c>
      <c r="D14">
        <f t="shared" si="10"/>
        <v>39043.702759484695</v>
      </c>
      <c r="E14">
        <f t="shared" si="11"/>
        <v>2.0401951424415178E-12</v>
      </c>
      <c r="F14">
        <f t="shared" si="12"/>
        <v>0.72333199</v>
      </c>
      <c r="G14">
        <f t="shared" si="5"/>
        <v>0.27666800999999996</v>
      </c>
      <c r="H14">
        <f t="shared" si="6"/>
        <v>4.2250844629630583E-10</v>
      </c>
      <c r="I14">
        <f t="shared" si="7"/>
        <v>-0.6153182405978441</v>
      </c>
      <c r="J14">
        <f t="shared" si="8"/>
        <v>-0.6153182410635054</v>
      </c>
      <c r="K14">
        <f t="shared" si="9"/>
        <v>-0.6153182415291667</v>
      </c>
    </row>
    <row r="15" spans="2:11" ht="12.75">
      <c r="B15">
        <f t="shared" si="3"/>
        <v>2444294.8887942275</v>
      </c>
      <c r="C15">
        <f t="shared" si="4"/>
        <v>68348.47820606803</v>
      </c>
      <c r="D15">
        <f t="shared" si="10"/>
        <v>42047.06451021428</v>
      </c>
      <c r="E15">
        <f t="shared" si="11"/>
        <v>1.7292826869742298E-13</v>
      </c>
      <c r="F15">
        <f t="shared" si="12"/>
        <v>0.72333199</v>
      </c>
      <c r="G15">
        <f t="shared" si="5"/>
        <v>0.27666800999999996</v>
      </c>
      <c r="H15">
        <f t="shared" si="6"/>
        <v>3.581209101430485E-11</v>
      </c>
      <c r="I15">
        <f t="shared" si="7"/>
        <v>-0.6626504138112068</v>
      </c>
      <c r="J15">
        <f t="shared" si="8"/>
        <v>-0.6626504138112068</v>
      </c>
      <c r="K15">
        <f t="shared" si="9"/>
        <v>-0.6626504138112068</v>
      </c>
    </row>
    <row r="16" spans="2:11" ht="12.75">
      <c r="B16">
        <f t="shared" si="3"/>
        <v>2618887.380850958</v>
      </c>
      <c r="C16">
        <f t="shared" si="4"/>
        <v>73230.51236364432</v>
      </c>
      <c r="D16">
        <f t="shared" si="10"/>
        <v>45050.426260943874</v>
      </c>
      <c r="E16">
        <f t="shared" si="11"/>
        <v>-1.6943386050466718E-12</v>
      </c>
      <c r="F16">
        <f t="shared" si="12"/>
        <v>0.72333199</v>
      </c>
      <c r="G16">
        <f t="shared" si="5"/>
        <v>0.27666800999999996</v>
      </c>
      <c r="H16">
        <f t="shared" si="6"/>
        <v>-3.5088426426769613E-10</v>
      </c>
      <c r="I16">
        <f t="shared" si="7"/>
        <v>-0.7099825860932469</v>
      </c>
      <c r="J16">
        <f t="shared" si="8"/>
        <v>-0.7099825860932469</v>
      </c>
      <c r="K16">
        <f t="shared" si="9"/>
        <v>-0.7099825856275856</v>
      </c>
    </row>
    <row r="17" spans="2:11" ht="12.75">
      <c r="B17">
        <f t="shared" si="3"/>
        <v>2793479.872907689</v>
      </c>
      <c r="C17">
        <f t="shared" si="4"/>
        <v>78112.54652122062</v>
      </c>
      <c r="D17">
        <f t="shared" si="10"/>
        <v>48053.788011673474</v>
      </c>
      <c r="E17">
        <f t="shared" si="11"/>
        <v>1.7013274214321833E-12</v>
      </c>
      <c r="F17">
        <f t="shared" si="12"/>
        <v>0.72333199</v>
      </c>
      <c r="G17">
        <f t="shared" si="5"/>
        <v>0.27666800999999996</v>
      </c>
      <c r="H17">
        <f t="shared" si="6"/>
        <v>3.5233159344276656E-10</v>
      </c>
      <c r="I17">
        <f t="shared" si="7"/>
        <v>-0.7573147583752871</v>
      </c>
      <c r="J17">
        <f t="shared" si="8"/>
        <v>-0.7573147579096258</v>
      </c>
      <c r="K17">
        <f t="shared" si="9"/>
        <v>-0.7573147583752871</v>
      </c>
    </row>
    <row r="18" spans="2:11" ht="12.75">
      <c r="B18">
        <f t="shared" si="3"/>
        <v>2968072.3649644195</v>
      </c>
      <c r="C18">
        <f t="shared" si="4"/>
        <v>82994.58067879692</v>
      </c>
      <c r="D18">
        <f t="shared" si="10"/>
        <v>51057.14976240307</v>
      </c>
      <c r="E18">
        <f t="shared" si="11"/>
        <v>1.0359926348133989E-11</v>
      </c>
      <c r="F18">
        <f t="shared" si="12"/>
        <v>0.72333199</v>
      </c>
      <c r="G18">
        <f t="shared" si="5"/>
        <v>0.27666800999999996</v>
      </c>
      <c r="H18">
        <f t="shared" si="6"/>
        <v>2.145459664145693E-09</v>
      </c>
      <c r="I18">
        <f t="shared" si="7"/>
        <v>-0.804646928794682</v>
      </c>
      <c r="J18">
        <f t="shared" si="8"/>
        <v>-0.8046469306573272</v>
      </c>
      <c r="K18">
        <f t="shared" si="9"/>
        <v>-0.8046469329856336</v>
      </c>
    </row>
    <row r="19" spans="2:11" ht="12.75">
      <c r="B19">
        <f t="shared" si="3"/>
        <v>3142664.85702115</v>
      </c>
      <c r="C19">
        <f t="shared" si="4"/>
        <v>87876.6148363732</v>
      </c>
      <c r="D19">
        <f t="shared" si="10"/>
        <v>54060.51151313266</v>
      </c>
      <c r="E19">
        <f t="shared" si="11"/>
        <v>8.492659474389894E-12</v>
      </c>
      <c r="F19">
        <f t="shared" si="12"/>
        <v>0.72333199</v>
      </c>
      <c r="G19">
        <f t="shared" si="5"/>
        <v>0.27666800999999996</v>
      </c>
      <c r="H19">
        <f t="shared" si="6"/>
        <v>1.7587633088636922E-09</v>
      </c>
      <c r="I19">
        <f t="shared" si="7"/>
        <v>-0.8519791020080447</v>
      </c>
      <c r="J19">
        <f t="shared" si="8"/>
        <v>-0.851979102473706</v>
      </c>
      <c r="K19">
        <f t="shared" si="9"/>
        <v>-0.8519791043363512</v>
      </c>
    </row>
    <row r="20" spans="2:11" ht="12.75">
      <c r="B20">
        <f t="shared" si="3"/>
        <v>3317257.3490778804</v>
      </c>
      <c r="C20">
        <f t="shared" si="4"/>
        <v>92758.64899394948</v>
      </c>
      <c r="D20">
        <f t="shared" si="10"/>
        <v>57063.873263862246</v>
      </c>
      <c r="E20">
        <f t="shared" si="11"/>
        <v>1.362459700422849E-12</v>
      </c>
      <c r="F20">
        <f t="shared" si="12"/>
        <v>0.72333199</v>
      </c>
      <c r="G20">
        <f t="shared" si="5"/>
        <v>0.27666800999999996</v>
      </c>
      <c r="H20">
        <f t="shared" si="6"/>
        <v>2.8215474058922735E-10</v>
      </c>
      <c r="I20">
        <f t="shared" si="7"/>
        <v>-0.8993112752214074</v>
      </c>
      <c r="J20">
        <f t="shared" si="8"/>
        <v>-0.8993112756870687</v>
      </c>
      <c r="K20">
        <f t="shared" si="9"/>
        <v>-0.89931127615273</v>
      </c>
    </row>
    <row r="21" spans="2:11" ht="12.75">
      <c r="B21">
        <f t="shared" si="3"/>
        <v>3491849.841134611</v>
      </c>
      <c r="C21">
        <f t="shared" si="4"/>
        <v>97640.68315152577</v>
      </c>
      <c r="D21">
        <f t="shared" si="10"/>
        <v>60067.23501459184</v>
      </c>
      <c r="E21">
        <f t="shared" si="11"/>
        <v>-5.048071733212458E-13</v>
      </c>
      <c r="F21">
        <f t="shared" si="12"/>
        <v>0.72333199</v>
      </c>
      <c r="G21">
        <f t="shared" si="5"/>
        <v>0.27666800999999996</v>
      </c>
      <c r="H21">
        <f t="shared" si="6"/>
        <v>-1.0454161469277361E-10</v>
      </c>
      <c r="I21">
        <f t="shared" si="7"/>
        <v>-0.9466434484347701</v>
      </c>
      <c r="J21">
        <f t="shared" si="8"/>
        <v>-0.9466434475034475</v>
      </c>
      <c r="K21">
        <f t="shared" si="9"/>
        <v>-0.9466434475034475</v>
      </c>
    </row>
    <row r="22" spans="2:11" ht="12.75">
      <c r="B22">
        <f t="shared" si="3"/>
        <v>3666442.3331913417</v>
      </c>
      <c r="C22">
        <f t="shared" si="4"/>
        <v>102522.71730910207</v>
      </c>
      <c r="D22">
        <f t="shared" si="10"/>
        <v>63070.59676532143</v>
      </c>
      <c r="E22">
        <f t="shared" si="11"/>
        <v>8.15379175338056E-12</v>
      </c>
      <c r="F22">
        <f t="shared" si="12"/>
        <v>0.72333199</v>
      </c>
      <c r="G22">
        <f t="shared" si="5"/>
        <v>0.27666800999999996</v>
      </c>
      <c r="H22">
        <f t="shared" si="6"/>
        <v>1.6885864560101528E-09</v>
      </c>
      <c r="I22">
        <f t="shared" si="7"/>
        <v>-0.9939756197854877</v>
      </c>
      <c r="J22">
        <f t="shared" si="8"/>
        <v>-0.9939756202511489</v>
      </c>
      <c r="K22">
        <f t="shared" si="9"/>
        <v>-0.9939756221137941</v>
      </c>
    </row>
    <row r="23" spans="2:11" ht="12.75">
      <c r="B23">
        <f t="shared" si="3"/>
        <v>3841034.825248072</v>
      </c>
      <c r="C23">
        <f t="shared" si="4"/>
        <v>107404.75146667834</v>
      </c>
      <c r="D23">
        <f t="shared" si="10"/>
        <v>66073.95851605102</v>
      </c>
      <c r="E23">
        <f t="shared" si="11"/>
        <v>1.0235919794135147E-12</v>
      </c>
      <c r="F23">
        <f t="shared" si="12"/>
        <v>0.72333199</v>
      </c>
      <c r="G23">
        <f t="shared" si="5"/>
        <v>0.27666800999999996</v>
      </c>
      <c r="H23">
        <f t="shared" si="6"/>
        <v>2.1197788773568813E-10</v>
      </c>
      <c r="I23">
        <f t="shared" si="7"/>
        <v>-1.0413077929988503</v>
      </c>
      <c r="J23">
        <f t="shared" si="8"/>
        <v>-1.041307792533189</v>
      </c>
      <c r="K23">
        <f t="shared" si="9"/>
        <v>-1.041307792533189</v>
      </c>
    </row>
    <row r="24" spans="2:11" ht="12.75">
      <c r="B24">
        <f t="shared" si="3"/>
        <v>4015627.3173048026</v>
      </c>
      <c r="C24">
        <f t="shared" si="4"/>
        <v>112286.78562425463</v>
      </c>
      <c r="D24">
        <f t="shared" si="10"/>
        <v>69077.32026678062</v>
      </c>
      <c r="E24">
        <f t="shared" si="11"/>
        <v>-6.10660779455353E-12</v>
      </c>
      <c r="F24">
        <f t="shared" si="12"/>
        <v>0.72333199</v>
      </c>
      <c r="G24">
        <f t="shared" si="5"/>
        <v>0.27666800999999996</v>
      </c>
      <c r="H24">
        <f t="shared" si="6"/>
        <v>-1.2646306805387764E-09</v>
      </c>
      <c r="I24">
        <f t="shared" si="7"/>
        <v>-1.0886399652808905</v>
      </c>
      <c r="J24">
        <f t="shared" si="8"/>
        <v>-1.0886399648152292</v>
      </c>
      <c r="K24">
        <f t="shared" si="9"/>
        <v>-1.0886399634182453</v>
      </c>
    </row>
    <row r="25" spans="2:11" ht="12.75">
      <c r="B25">
        <f t="shared" si="3"/>
        <v>4190219.8093615333</v>
      </c>
      <c r="C25">
        <f t="shared" si="4"/>
        <v>117168.81978183093</v>
      </c>
      <c r="D25">
        <f t="shared" si="10"/>
        <v>72080.6820175102</v>
      </c>
      <c r="E25">
        <f t="shared" si="11"/>
        <v>7.814924032371224E-12</v>
      </c>
      <c r="F25">
        <f t="shared" si="12"/>
        <v>0.72333199</v>
      </c>
      <c r="G25">
        <f t="shared" si="5"/>
        <v>0.27666800999999996</v>
      </c>
      <c r="H25">
        <f t="shared" si="6"/>
        <v>1.6184096031566135E-09</v>
      </c>
      <c r="I25">
        <f t="shared" si="7"/>
        <v>-1.135972136631608</v>
      </c>
      <c r="J25">
        <f t="shared" si="8"/>
        <v>-1.1359721370972693</v>
      </c>
      <c r="K25">
        <f t="shared" si="9"/>
        <v>-1.1359721384942532</v>
      </c>
    </row>
    <row r="26" spans="2:11" ht="12.75">
      <c r="B26">
        <f t="shared" si="3"/>
        <v>4364812.301418263</v>
      </c>
      <c r="C26">
        <f t="shared" si="4"/>
        <v>122050.8539394072</v>
      </c>
      <c r="D26">
        <f t="shared" si="10"/>
        <v>75084.04376823979</v>
      </c>
      <c r="E26">
        <f t="shared" si="11"/>
        <v>6.847242584041803E-13</v>
      </c>
      <c r="F26">
        <f t="shared" si="12"/>
        <v>0.72333199</v>
      </c>
      <c r="G26">
        <f t="shared" si="5"/>
        <v>0.27666800999999996</v>
      </c>
      <c r="H26">
        <f t="shared" si="6"/>
        <v>1.4180103488214894E-10</v>
      </c>
      <c r="I26">
        <f t="shared" si="7"/>
        <v>-1.1833043098449707</v>
      </c>
      <c r="J26">
        <f t="shared" si="8"/>
        <v>-1.1833043107762933</v>
      </c>
      <c r="K26">
        <f t="shared" si="9"/>
        <v>-1.1833043107762933</v>
      </c>
    </row>
    <row r="27" spans="2:11" ht="12.75">
      <c r="B27">
        <f t="shared" si="3"/>
        <v>4539404.793474995</v>
      </c>
      <c r="C27">
        <f t="shared" si="4"/>
        <v>126932.8880969835</v>
      </c>
      <c r="D27">
        <f t="shared" si="10"/>
        <v>78087.40551896939</v>
      </c>
      <c r="E27">
        <f t="shared" si="11"/>
        <v>4.0803902848830355E-12</v>
      </c>
      <c r="F27">
        <f t="shared" si="12"/>
        <v>0.72333199</v>
      </c>
      <c r="G27">
        <f t="shared" si="5"/>
        <v>0.27666800999999996</v>
      </c>
      <c r="H27">
        <f t="shared" si="6"/>
        <v>8.450168925926117E-10</v>
      </c>
      <c r="I27">
        <f t="shared" si="7"/>
        <v>-1.2306364811956882</v>
      </c>
      <c r="J27">
        <f t="shared" si="8"/>
        <v>-1.2306364821270108</v>
      </c>
      <c r="K27">
        <f t="shared" si="9"/>
        <v>-1.2306364830583334</v>
      </c>
    </row>
    <row r="28" spans="2:11" ht="12.75">
      <c r="B28">
        <f t="shared" si="3"/>
        <v>4713997.285531725</v>
      </c>
      <c r="C28">
        <f t="shared" si="4"/>
        <v>131814.9222545598</v>
      </c>
      <c r="D28">
        <f t="shared" si="10"/>
        <v>81090.76726969898</v>
      </c>
      <c r="E28">
        <f t="shared" si="11"/>
        <v>7.47605631136189E-12</v>
      </c>
      <c r="F28">
        <f t="shared" si="12"/>
        <v>0.72333199</v>
      </c>
      <c r="G28">
        <f t="shared" si="5"/>
        <v>0.27666800999999996</v>
      </c>
      <c r="H28">
        <f t="shared" si="6"/>
        <v>1.5482327503030744E-09</v>
      </c>
      <c r="I28">
        <f t="shared" si="7"/>
        <v>-1.277968654409051</v>
      </c>
      <c r="J28">
        <f t="shared" si="8"/>
        <v>-1.277968654409051</v>
      </c>
      <c r="K28">
        <f t="shared" si="9"/>
        <v>-1.277968656271696</v>
      </c>
    </row>
    <row r="29" spans="2:11" ht="12.75">
      <c r="B29">
        <f t="shared" si="3"/>
        <v>4888589.777588455</v>
      </c>
      <c r="C29">
        <f t="shared" si="4"/>
        <v>136696.95641213606</v>
      </c>
      <c r="D29">
        <f t="shared" si="10"/>
        <v>84094.12902042856</v>
      </c>
      <c r="E29">
        <f t="shared" si="11"/>
        <v>3.4585653739484595E-13</v>
      </c>
      <c r="F29">
        <f t="shared" si="12"/>
        <v>0.72333199</v>
      </c>
      <c r="G29">
        <f t="shared" si="5"/>
        <v>0.27666800999999996</v>
      </c>
      <c r="H29">
        <f t="shared" si="6"/>
        <v>7.16241820286097E-11</v>
      </c>
      <c r="I29">
        <f t="shared" si="7"/>
        <v>-1.3253008276224136</v>
      </c>
      <c r="J29">
        <f t="shared" si="8"/>
        <v>-1.3253008276224136</v>
      </c>
      <c r="K29">
        <f t="shared" si="9"/>
        <v>-1.3253008276224136</v>
      </c>
    </row>
    <row r="30" spans="2:11" ht="12.75">
      <c r="B30">
        <f t="shared" si="3"/>
        <v>5063182.269645186</v>
      </c>
      <c r="C30">
        <f t="shared" si="4"/>
        <v>141578.99056971236</v>
      </c>
      <c r="D30">
        <f t="shared" si="10"/>
        <v>87097.49077115816</v>
      </c>
      <c r="E30">
        <f t="shared" si="11"/>
        <v>3.741522563873701E-12</v>
      </c>
      <c r="F30">
        <f t="shared" si="12"/>
        <v>0.72333199</v>
      </c>
      <c r="G30">
        <f t="shared" si="5"/>
        <v>0.27666800999999996</v>
      </c>
      <c r="H30">
        <f t="shared" si="6"/>
        <v>7.748400397390723E-10</v>
      </c>
      <c r="I30">
        <f t="shared" si="7"/>
        <v>-1.3726329989731312</v>
      </c>
      <c r="J30">
        <f t="shared" si="8"/>
        <v>-1.3726329989731312</v>
      </c>
      <c r="K30">
        <f t="shared" si="9"/>
        <v>-1.3726329999044538</v>
      </c>
    </row>
    <row r="31" spans="2:11" ht="12.75">
      <c r="B31">
        <f t="shared" si="3"/>
        <v>5237774.761701916</v>
      </c>
      <c r="C31">
        <f t="shared" si="4"/>
        <v>146461.02472728863</v>
      </c>
      <c r="D31">
        <f t="shared" si="10"/>
        <v>90100.85252188775</v>
      </c>
      <c r="E31">
        <f t="shared" si="11"/>
        <v>-3.3886772100933435E-12</v>
      </c>
      <c r="F31">
        <f t="shared" si="12"/>
        <v>0.72333199</v>
      </c>
      <c r="G31">
        <f t="shared" si="5"/>
        <v>0.27666800999999996</v>
      </c>
      <c r="H31">
        <f t="shared" si="6"/>
        <v>-7.017685285353923E-10</v>
      </c>
      <c r="I31">
        <f t="shared" si="7"/>
        <v>-1.4199651721864939</v>
      </c>
      <c r="J31">
        <f t="shared" si="8"/>
        <v>-1.4199651721864939</v>
      </c>
      <c r="K31">
        <f t="shared" si="9"/>
        <v>-1.4199651712551713</v>
      </c>
    </row>
    <row r="32" spans="2:11" ht="12.75">
      <c r="B32">
        <f t="shared" si="3"/>
        <v>5412367.2537586475</v>
      </c>
      <c r="C32">
        <f t="shared" si="4"/>
        <v>151343.05888486496</v>
      </c>
      <c r="D32">
        <f t="shared" si="10"/>
        <v>93104.21427261736</v>
      </c>
      <c r="E32">
        <f t="shared" si="11"/>
        <v>1.0532854616831411E-11</v>
      </c>
      <c r="F32">
        <f t="shared" si="12"/>
        <v>0.72333199</v>
      </c>
      <c r="G32">
        <f t="shared" si="5"/>
        <v>0.27666800999999996</v>
      </c>
      <c r="H32">
        <f t="shared" si="6"/>
        <v>2.1812717551599977E-09</v>
      </c>
      <c r="I32">
        <f t="shared" si="7"/>
        <v>-1.4672973416745663</v>
      </c>
      <c r="J32">
        <f t="shared" si="8"/>
        <v>-1.4672973435372114</v>
      </c>
      <c r="K32">
        <f t="shared" si="9"/>
        <v>-1.4672973453998566</v>
      </c>
    </row>
    <row r="33" spans="2:11" ht="12.75">
      <c r="B33">
        <f t="shared" si="3"/>
        <v>5586959.745815378</v>
      </c>
      <c r="C33">
        <f t="shared" si="4"/>
        <v>156225.09304244124</v>
      </c>
      <c r="D33">
        <f t="shared" si="10"/>
        <v>96107.57602334695</v>
      </c>
      <c r="E33">
        <f t="shared" si="11"/>
        <v>3.4026548428643667E-12</v>
      </c>
      <c r="F33">
        <f t="shared" si="12"/>
        <v>0.72333199</v>
      </c>
      <c r="G33">
        <f t="shared" si="5"/>
        <v>0.27666800999999996</v>
      </c>
      <c r="H33">
        <f t="shared" si="6"/>
        <v>7.046631868855331E-10</v>
      </c>
      <c r="I33">
        <f t="shared" si="7"/>
        <v>-1.5146295167505741</v>
      </c>
      <c r="J33">
        <f t="shared" si="8"/>
        <v>-1.5146295158192515</v>
      </c>
      <c r="K33">
        <f t="shared" si="9"/>
        <v>-1.5146295167505741</v>
      </c>
    </row>
    <row r="34" spans="2:11" ht="12.75">
      <c r="B34">
        <f t="shared" si="3"/>
        <v>5761552.237872108</v>
      </c>
      <c r="C34">
        <f t="shared" si="4"/>
        <v>161107.1272000175</v>
      </c>
      <c r="D34">
        <f t="shared" si="10"/>
        <v>99110.93777407653</v>
      </c>
      <c r="E34">
        <f t="shared" si="11"/>
        <v>-3.727544931102678E-12</v>
      </c>
      <c r="F34">
        <f t="shared" si="12"/>
        <v>0.72333199</v>
      </c>
      <c r="G34">
        <f t="shared" si="5"/>
        <v>0.27666800999999996</v>
      </c>
      <c r="H34">
        <f t="shared" si="6"/>
        <v>-7.719453813889315E-10</v>
      </c>
      <c r="I34">
        <f t="shared" si="7"/>
        <v>-1.5619616881012917</v>
      </c>
      <c r="J34">
        <f t="shared" si="8"/>
        <v>-1.5619616881012917</v>
      </c>
      <c r="K34">
        <f t="shared" si="9"/>
        <v>-1.561961687169969</v>
      </c>
    </row>
    <row r="35" spans="2:11" ht="12.75">
      <c r="B35">
        <f t="shared" si="3"/>
        <v>5936144.729928839</v>
      </c>
      <c r="C35">
        <f t="shared" si="4"/>
        <v>165989.16135759384</v>
      </c>
      <c r="D35">
        <f t="shared" si="10"/>
        <v>102114.29952480613</v>
      </c>
      <c r="E35">
        <f t="shared" si="11"/>
        <v>2.0719852696267977E-11</v>
      </c>
      <c r="F35">
        <f t="shared" si="12"/>
        <v>0.72333199</v>
      </c>
      <c r="G35">
        <f t="shared" si="5"/>
        <v>0.27666800999999996</v>
      </c>
      <c r="H35">
        <f t="shared" si="6"/>
        <v>4.290919328291386E-09</v>
      </c>
      <c r="I35">
        <f t="shared" si="7"/>
        <v>-1.609293857589364</v>
      </c>
      <c r="J35">
        <f t="shared" si="8"/>
        <v>-1.6092938613146544</v>
      </c>
      <c r="K35">
        <f t="shared" si="9"/>
        <v>-1.6092938659712672</v>
      </c>
    </row>
    <row r="36" spans="2:11" ht="12.75">
      <c r="B36">
        <f t="shared" si="3"/>
        <v>6110737.221985569</v>
      </c>
      <c r="C36">
        <f t="shared" si="4"/>
        <v>170871.1955151701</v>
      </c>
      <c r="D36">
        <f t="shared" si="10"/>
        <v>105117.66127553572</v>
      </c>
      <c r="E36">
        <f t="shared" si="11"/>
        <v>1.3589652922300932E-11</v>
      </c>
      <c r="F36">
        <f t="shared" si="12"/>
        <v>0.72333199</v>
      </c>
      <c r="G36">
        <f t="shared" si="5"/>
        <v>0.27666800999999996</v>
      </c>
      <c r="H36">
        <f t="shared" si="6"/>
        <v>2.8143107600169213E-09</v>
      </c>
      <c r="I36">
        <f t="shared" si="7"/>
        <v>-1.656626032665372</v>
      </c>
      <c r="J36">
        <f t="shared" si="8"/>
        <v>-1.6566260335966945</v>
      </c>
      <c r="K36">
        <f t="shared" si="9"/>
        <v>-1.6566260363906622</v>
      </c>
    </row>
    <row r="37" spans="2:11" ht="12.75">
      <c r="B37">
        <f t="shared" si="3"/>
        <v>6285329.7140423</v>
      </c>
      <c r="C37">
        <f t="shared" si="4"/>
        <v>175753.2296727464</v>
      </c>
      <c r="D37">
        <f t="shared" si="10"/>
        <v>108121.02302626532</v>
      </c>
      <c r="E37">
        <f t="shared" si="11"/>
        <v>1.6985318948779787E-11</v>
      </c>
      <c r="F37">
        <f t="shared" si="12"/>
        <v>0.72333199</v>
      </c>
      <c r="G37">
        <f t="shared" si="5"/>
        <v>0.27666800999999996</v>
      </c>
      <c r="H37">
        <f t="shared" si="6"/>
        <v>3.5175266177273843E-09</v>
      </c>
      <c r="I37">
        <f t="shared" si="7"/>
        <v>-1.7039582040160894</v>
      </c>
      <c r="J37">
        <f t="shared" si="8"/>
        <v>-1.703958204947412</v>
      </c>
      <c r="K37">
        <f t="shared" si="9"/>
        <v>-1.7039582086727023</v>
      </c>
    </row>
    <row r="38" spans="2:11" ht="12.75">
      <c r="B38">
        <f t="shared" si="3"/>
        <v>6459922.206099031</v>
      </c>
      <c r="C38">
        <f t="shared" si="4"/>
        <v>180635.26383032268</v>
      </c>
      <c r="D38">
        <f t="shared" si="10"/>
        <v>111124.3847769949</v>
      </c>
      <c r="E38">
        <f t="shared" si="11"/>
        <v>9.855119174812743E-12</v>
      </c>
      <c r="F38">
        <f t="shared" si="12"/>
        <v>0.72333199</v>
      </c>
      <c r="G38">
        <f t="shared" si="5"/>
        <v>0.27666800999999996</v>
      </c>
      <c r="H38">
        <f t="shared" si="6"/>
        <v>2.0409180494529195E-09</v>
      </c>
      <c r="I38">
        <f t="shared" si="7"/>
        <v>-1.7512903772294521</v>
      </c>
      <c r="J38">
        <f t="shared" si="8"/>
        <v>-1.7512903790920973</v>
      </c>
      <c r="K38">
        <f t="shared" si="9"/>
        <v>-1.7512903809547424</v>
      </c>
    </row>
    <row r="39" spans="2:11" ht="12.75">
      <c r="B39">
        <f t="shared" si="3"/>
        <v>6634514.698155761</v>
      </c>
      <c r="C39">
        <f t="shared" si="4"/>
        <v>185517.29798789896</v>
      </c>
      <c r="D39">
        <f t="shared" si="10"/>
        <v>114127.74652772449</v>
      </c>
      <c r="E39">
        <f t="shared" si="11"/>
        <v>2.724919400845698E-12</v>
      </c>
      <c r="F39">
        <f t="shared" si="12"/>
        <v>0.72333199</v>
      </c>
      <c r="G39">
        <f t="shared" si="5"/>
        <v>0.27666800999999996</v>
      </c>
      <c r="H39">
        <f t="shared" si="6"/>
        <v>5.643094811784547E-10</v>
      </c>
      <c r="I39">
        <f t="shared" si="7"/>
        <v>-1.7986225504428148</v>
      </c>
      <c r="J39">
        <f t="shared" si="8"/>
        <v>-1.7986225513741374</v>
      </c>
      <c r="K39">
        <f t="shared" si="9"/>
        <v>-1.79862255230546</v>
      </c>
    </row>
    <row r="40" spans="2:11" ht="12.75">
      <c r="B40">
        <f t="shared" si="3"/>
        <v>6809107.190212492</v>
      </c>
      <c r="C40">
        <f t="shared" si="4"/>
        <v>190399.33214547526</v>
      </c>
      <c r="D40">
        <f t="shared" si="10"/>
        <v>117131.10827845409</v>
      </c>
      <c r="E40">
        <f t="shared" si="11"/>
        <v>6.120585427324553E-12</v>
      </c>
      <c r="F40">
        <f t="shared" si="12"/>
        <v>0.72333199</v>
      </c>
      <c r="G40">
        <f t="shared" si="5"/>
        <v>0.27666800999999996</v>
      </c>
      <c r="H40">
        <f t="shared" si="6"/>
        <v>1.2675253388889173E-09</v>
      </c>
      <c r="I40">
        <f t="shared" si="7"/>
        <v>-1.8459547217935324</v>
      </c>
      <c r="J40">
        <f t="shared" si="8"/>
        <v>-1.845954722724855</v>
      </c>
      <c r="K40">
        <f t="shared" si="9"/>
        <v>-1.8459547236561775</v>
      </c>
    </row>
    <row r="41" spans="2:11" ht="12.75">
      <c r="B41">
        <f t="shared" si="3"/>
        <v>6983699.682269222</v>
      </c>
      <c r="C41">
        <f t="shared" si="4"/>
        <v>195281.36630305153</v>
      </c>
      <c r="D41">
        <f aca="true" t="shared" si="13" ref="D41:D100">2*PI()*B41/EarthSR</f>
        <v>120134.47002918368</v>
      </c>
      <c r="E41">
        <f aca="true" t="shared" si="14" ref="E41:E100">VR*SIN(C41-D41)</f>
        <v>-1.0096143466424915E-12</v>
      </c>
      <c r="F41">
        <f aca="true" t="shared" si="15" ref="F41:F100">VR*COS(C41-D41)</f>
        <v>0.72333199</v>
      </c>
      <c r="G41">
        <f t="shared" si="5"/>
        <v>0.27666800999999996</v>
      </c>
      <c r="H41">
        <f t="shared" si="6"/>
        <v>-2.0908322938554722E-10</v>
      </c>
      <c r="I41">
        <f t="shared" si="7"/>
        <v>-1.8932868968695402</v>
      </c>
      <c r="J41">
        <f t="shared" si="8"/>
        <v>-1.893286895006895</v>
      </c>
      <c r="K41">
        <f t="shared" si="9"/>
        <v>-1.893286895006895</v>
      </c>
    </row>
    <row r="42" spans="2:11" ht="12.75">
      <c r="B42">
        <f t="shared" si="3"/>
        <v>7158292.174325952</v>
      </c>
      <c r="C42">
        <f t="shared" si="4"/>
        <v>200163.40046062783</v>
      </c>
      <c r="D42">
        <f t="shared" si="13"/>
        <v>123137.83177991326</v>
      </c>
      <c r="E42">
        <f t="shared" si="14"/>
        <v>1.2911917480282264E-11</v>
      </c>
      <c r="F42">
        <f t="shared" si="15"/>
        <v>0.72333199</v>
      </c>
      <c r="G42">
        <f t="shared" si="5"/>
        <v>0.27666800999999996</v>
      </c>
      <c r="H42">
        <f t="shared" si="6"/>
        <v>2.673957054309843E-09</v>
      </c>
      <c r="I42">
        <f t="shared" si="7"/>
        <v>-1.9406190663576126</v>
      </c>
      <c r="J42">
        <f t="shared" si="8"/>
        <v>-1.9406190672889352</v>
      </c>
      <c r="K42">
        <f t="shared" si="9"/>
        <v>-1.940619070082903</v>
      </c>
    </row>
    <row r="43" spans="2:11" ht="12.75">
      <c r="B43">
        <f t="shared" si="3"/>
        <v>7332884.666382683</v>
      </c>
      <c r="C43">
        <f t="shared" si="4"/>
        <v>205045.43461820413</v>
      </c>
      <c r="D43">
        <f t="shared" si="13"/>
        <v>126141.19353064286</v>
      </c>
      <c r="E43">
        <f t="shared" si="14"/>
        <v>1.630758350676112E-11</v>
      </c>
      <c r="F43">
        <f t="shared" si="15"/>
        <v>0.72333199</v>
      </c>
      <c r="G43">
        <f t="shared" si="5"/>
        <v>0.27666800999999996</v>
      </c>
      <c r="H43">
        <f t="shared" si="6"/>
        <v>3.3771729120203057E-09</v>
      </c>
      <c r="I43">
        <f t="shared" si="7"/>
        <v>-1.9879512395709753</v>
      </c>
      <c r="J43">
        <f t="shared" si="8"/>
        <v>-1.9879512405022979</v>
      </c>
      <c r="K43">
        <f t="shared" si="9"/>
        <v>-1.9879512442275882</v>
      </c>
    </row>
    <row r="44" spans="2:11" ht="12.75">
      <c r="B44">
        <f t="shared" si="3"/>
        <v>7507477.158439414</v>
      </c>
      <c r="C44">
        <f t="shared" si="4"/>
        <v>209927.4687757804</v>
      </c>
      <c r="D44">
        <f t="shared" si="13"/>
        <v>129144.55528137245</v>
      </c>
      <c r="E44">
        <f t="shared" si="14"/>
        <v>9.177383732794074E-12</v>
      </c>
      <c r="F44">
        <f t="shared" si="15"/>
        <v>0.72333199</v>
      </c>
      <c r="G44">
        <f t="shared" si="5"/>
        <v>0.27666800999999996</v>
      </c>
      <c r="H44">
        <f t="shared" si="6"/>
        <v>1.900564343745841E-09</v>
      </c>
      <c r="I44">
        <f t="shared" si="7"/>
        <v>-2.035283410921693</v>
      </c>
      <c r="J44">
        <f t="shared" si="8"/>
        <v>-2.035283412784338</v>
      </c>
      <c r="K44">
        <f t="shared" si="9"/>
        <v>-2.035283414646983</v>
      </c>
    </row>
    <row r="45" spans="2:11" ht="12.75">
      <c r="B45">
        <f t="shared" si="3"/>
        <v>7682069.650496144</v>
      </c>
      <c r="C45">
        <f t="shared" si="4"/>
        <v>214809.50293335668</v>
      </c>
      <c r="D45">
        <f t="shared" si="13"/>
        <v>132147.91703210204</v>
      </c>
      <c r="E45">
        <f t="shared" si="14"/>
        <v>2.0471839588270293E-12</v>
      </c>
      <c r="F45">
        <f t="shared" si="15"/>
        <v>0.72333199</v>
      </c>
      <c r="G45">
        <f t="shared" si="5"/>
        <v>0.27666800999999996</v>
      </c>
      <c r="H45">
        <f t="shared" si="6"/>
        <v>4.2395577547137626E-10</v>
      </c>
      <c r="I45">
        <f t="shared" si="7"/>
        <v>-2.0826155859977007</v>
      </c>
      <c r="J45">
        <f t="shared" si="8"/>
        <v>-2.082615585066378</v>
      </c>
      <c r="K45">
        <f t="shared" si="9"/>
        <v>-2.082615585066378</v>
      </c>
    </row>
    <row r="46" spans="2:11" ht="12.75">
      <c r="B46">
        <f t="shared" si="3"/>
        <v>7856662.142552875</v>
      </c>
      <c r="C46">
        <f t="shared" si="4"/>
        <v>219691.53709093298</v>
      </c>
      <c r="D46">
        <f t="shared" si="13"/>
        <v>135151.27878283165</v>
      </c>
      <c r="E46">
        <f t="shared" si="14"/>
        <v>-5.0830158151400155E-12</v>
      </c>
      <c r="F46">
        <f t="shared" si="15"/>
        <v>0.72333199</v>
      </c>
      <c r="G46">
        <f t="shared" si="5"/>
        <v>0.27666800999999996</v>
      </c>
      <c r="H46">
        <f t="shared" si="6"/>
        <v>-1.0526527928030883E-09</v>
      </c>
      <c r="I46">
        <f t="shared" si="7"/>
        <v>-2.129947755485773</v>
      </c>
      <c r="J46">
        <f t="shared" si="8"/>
        <v>-2.1299477564170957</v>
      </c>
      <c r="K46">
        <f t="shared" si="9"/>
        <v>-2.129947755485773</v>
      </c>
    </row>
    <row r="47" spans="2:11" ht="12.75">
      <c r="B47">
        <f t="shared" si="3"/>
        <v>8031254.634609605</v>
      </c>
      <c r="C47">
        <f t="shared" si="4"/>
        <v>224573.57124850925</v>
      </c>
      <c r="D47">
        <f t="shared" si="13"/>
        <v>138154.64053356124</v>
      </c>
      <c r="E47">
        <f t="shared" si="14"/>
        <v>-1.221321558910706E-11</v>
      </c>
      <c r="F47">
        <f t="shared" si="15"/>
        <v>0.72333199</v>
      </c>
      <c r="G47">
        <f t="shared" si="5"/>
        <v>0.27666800999999996</v>
      </c>
      <c r="H47">
        <f t="shared" si="6"/>
        <v>-2.5292613610775527E-09</v>
      </c>
      <c r="I47">
        <f t="shared" si="7"/>
        <v>-2.177279930561781</v>
      </c>
      <c r="J47">
        <f t="shared" si="8"/>
        <v>-2.1772799296304584</v>
      </c>
      <c r="K47">
        <f t="shared" si="9"/>
        <v>-2.1772799268364906</v>
      </c>
    </row>
    <row r="48" spans="2:11" ht="12.75">
      <c r="B48">
        <f t="shared" si="3"/>
        <v>8205847.126666336</v>
      </c>
      <c r="C48">
        <f t="shared" si="4"/>
        <v>229455.60540608558</v>
      </c>
      <c r="D48">
        <f t="shared" si="13"/>
        <v>141158.00228429082</v>
      </c>
      <c r="E48">
        <f t="shared" si="14"/>
        <v>2.2760047838709496E-11</v>
      </c>
      <c r="F48">
        <f t="shared" si="15"/>
        <v>0.72333199</v>
      </c>
      <c r="G48">
        <f t="shared" si="5"/>
        <v>0.27666800999999996</v>
      </c>
      <c r="H48">
        <f t="shared" si="6"/>
        <v>4.713427774587692E-09</v>
      </c>
      <c r="I48">
        <f t="shared" si="7"/>
        <v>-2.2246121019124985</v>
      </c>
      <c r="J48">
        <f t="shared" si="8"/>
        <v>-2.2246121019124985</v>
      </c>
      <c r="K48">
        <f t="shared" si="9"/>
        <v>-2.2246121065691113</v>
      </c>
    </row>
    <row r="49" spans="2:11" ht="12.75">
      <c r="B49">
        <f t="shared" si="3"/>
        <v>8380439.6187230665</v>
      </c>
      <c r="C49">
        <f t="shared" si="4"/>
        <v>234337.63956366185</v>
      </c>
      <c r="D49">
        <f t="shared" si="13"/>
        <v>144161.3640350204</v>
      </c>
      <c r="E49">
        <f t="shared" si="14"/>
        <v>1.562984806474245E-11</v>
      </c>
      <c r="F49">
        <f t="shared" si="15"/>
        <v>0.72333199</v>
      </c>
      <c r="G49">
        <f t="shared" si="5"/>
        <v>0.27666800999999996</v>
      </c>
      <c r="H49">
        <f t="shared" si="6"/>
        <v>3.236819206313227E-09</v>
      </c>
      <c r="I49">
        <f t="shared" si="7"/>
        <v>-2.271944273263216</v>
      </c>
      <c r="J49">
        <f t="shared" si="8"/>
        <v>-2.2719442741945386</v>
      </c>
      <c r="K49">
        <f t="shared" si="9"/>
        <v>-2.2719442769885063</v>
      </c>
    </row>
    <row r="50" spans="2:11" ht="12.75">
      <c r="B50">
        <f t="shared" si="3"/>
        <v>8555032.110779798</v>
      </c>
      <c r="C50">
        <f t="shared" si="4"/>
        <v>239219.67372123816</v>
      </c>
      <c r="D50">
        <f t="shared" si="13"/>
        <v>147164.72578575002</v>
      </c>
      <c r="E50">
        <f t="shared" si="14"/>
        <v>8.499648290775405E-12</v>
      </c>
      <c r="F50">
        <f t="shared" si="15"/>
        <v>0.72333199</v>
      </c>
      <c r="G50">
        <f t="shared" si="5"/>
        <v>0.27666800999999996</v>
      </c>
      <c r="H50">
        <f t="shared" si="6"/>
        <v>1.7602106380387626E-09</v>
      </c>
      <c r="I50">
        <f t="shared" si="7"/>
        <v>-2.3192764464765787</v>
      </c>
      <c r="J50">
        <f t="shared" si="8"/>
        <v>-2.3192764464765787</v>
      </c>
      <c r="K50">
        <f t="shared" si="9"/>
        <v>-2.319276448339224</v>
      </c>
    </row>
    <row r="51" spans="2:11" ht="12.75">
      <c r="B51">
        <f t="shared" si="3"/>
        <v>8729624.602836527</v>
      </c>
      <c r="C51">
        <f t="shared" si="4"/>
        <v>244101.7078788144</v>
      </c>
      <c r="D51">
        <f t="shared" si="13"/>
        <v>150168.08753647958</v>
      </c>
      <c r="E51">
        <f t="shared" si="14"/>
        <v>1.3694485168083607E-12</v>
      </c>
      <c r="F51">
        <f t="shared" si="15"/>
        <v>0.72333199</v>
      </c>
      <c r="G51">
        <f t="shared" si="5"/>
        <v>0.27666800999999996</v>
      </c>
      <c r="H51">
        <f t="shared" si="6"/>
        <v>2.836020697642979E-10</v>
      </c>
      <c r="I51">
        <f t="shared" si="7"/>
        <v>-2.3666086196899414</v>
      </c>
      <c r="J51">
        <f t="shared" si="8"/>
        <v>-2.3666086215525866</v>
      </c>
      <c r="K51">
        <f t="shared" si="9"/>
        <v>-2.3666086215525866</v>
      </c>
    </row>
    <row r="52" spans="2:11" ht="12.75">
      <c r="B52">
        <f t="shared" si="3"/>
        <v>8904217.094893258</v>
      </c>
      <c r="C52">
        <f t="shared" si="4"/>
        <v>248983.7420363907</v>
      </c>
      <c r="D52">
        <f t="shared" si="13"/>
        <v>153171.4492872092</v>
      </c>
      <c r="E52">
        <f t="shared" si="14"/>
        <v>-5.760751257158684E-12</v>
      </c>
      <c r="F52">
        <f t="shared" si="15"/>
        <v>0.72333199</v>
      </c>
      <c r="G52">
        <f t="shared" si="5"/>
        <v>0.27666800999999996</v>
      </c>
      <c r="H52">
        <f t="shared" si="6"/>
        <v>-1.1930064985101666E-09</v>
      </c>
      <c r="I52">
        <f t="shared" si="7"/>
        <v>-2.413940791040659</v>
      </c>
      <c r="J52">
        <f t="shared" si="8"/>
        <v>-2.413940791040659</v>
      </c>
      <c r="K52">
        <f t="shared" si="9"/>
        <v>-2.413940789178014</v>
      </c>
    </row>
    <row r="53" spans="2:11" ht="12.75">
      <c r="B53">
        <f t="shared" si="3"/>
        <v>9078809.58694999</v>
      </c>
      <c r="C53">
        <f t="shared" si="4"/>
        <v>253865.776193967</v>
      </c>
      <c r="D53">
        <f t="shared" si="13"/>
        <v>156174.81103793878</v>
      </c>
      <c r="E53">
        <f t="shared" si="14"/>
        <v>8.160780569766071E-12</v>
      </c>
      <c r="F53">
        <f t="shared" si="15"/>
        <v>0.72333199</v>
      </c>
      <c r="G53">
        <f t="shared" si="5"/>
        <v>0.27666800999999996</v>
      </c>
      <c r="H53">
        <f t="shared" si="6"/>
        <v>1.6900337851852233E-09</v>
      </c>
      <c r="I53">
        <f t="shared" si="7"/>
        <v>-2.4612729623913765</v>
      </c>
      <c r="J53">
        <f t="shared" si="8"/>
        <v>-2.4612729642540216</v>
      </c>
      <c r="K53">
        <f t="shared" si="9"/>
        <v>-2.461272966116667</v>
      </c>
    </row>
    <row r="54" spans="2:11" ht="12.75">
      <c r="B54">
        <f t="shared" si="3"/>
        <v>9253402.079006718</v>
      </c>
      <c r="C54">
        <f t="shared" si="4"/>
        <v>258747.81035154324</v>
      </c>
      <c r="D54">
        <f t="shared" si="13"/>
        <v>159178.17278866837</v>
      </c>
      <c r="E54">
        <f t="shared" si="14"/>
        <v>-2.0021150805092774E-11</v>
      </c>
      <c r="F54">
        <f t="shared" si="15"/>
        <v>0.72333199</v>
      </c>
      <c r="G54">
        <f t="shared" si="5"/>
        <v>0.27666800999999996</v>
      </c>
      <c r="H54">
        <f t="shared" si="6"/>
        <v>-4.146223635059096E-09</v>
      </c>
      <c r="I54">
        <f t="shared" si="7"/>
        <v>-2.5086051374673843</v>
      </c>
      <c r="J54">
        <f t="shared" si="8"/>
        <v>-2.5086051374673843</v>
      </c>
      <c r="K54">
        <f t="shared" si="9"/>
        <v>-2.508605133742094</v>
      </c>
    </row>
    <row r="55" spans="2:11" ht="12.75">
      <c r="B55">
        <f t="shared" si="3"/>
        <v>9427994.57106345</v>
      </c>
      <c r="C55">
        <f t="shared" si="4"/>
        <v>263629.8445091196</v>
      </c>
      <c r="D55">
        <f t="shared" si="13"/>
        <v>162181.53453939795</v>
      </c>
      <c r="E55">
        <f t="shared" si="14"/>
        <v>1.495211262272378E-11</v>
      </c>
      <c r="F55">
        <f t="shared" si="15"/>
        <v>0.72333199</v>
      </c>
      <c r="G55">
        <f t="shared" si="5"/>
        <v>0.27666800999999996</v>
      </c>
      <c r="H55">
        <f t="shared" si="6"/>
        <v>3.096465500606149E-09</v>
      </c>
      <c r="I55">
        <f t="shared" si="7"/>
        <v>-2.555937308818102</v>
      </c>
      <c r="J55">
        <f t="shared" si="8"/>
        <v>-2.555937308818102</v>
      </c>
      <c r="K55">
        <f t="shared" si="9"/>
        <v>-2.555937312543392</v>
      </c>
    </row>
    <row r="56" spans="2:11" ht="12.75">
      <c r="B56">
        <f t="shared" si="3"/>
        <v>9602587.06312018</v>
      </c>
      <c r="C56">
        <f t="shared" si="4"/>
        <v>268511.87866669585</v>
      </c>
      <c r="D56">
        <f t="shared" si="13"/>
        <v>165184.89629012757</v>
      </c>
      <c r="E56">
        <f t="shared" si="14"/>
        <v>-1.3229818752135063E-11</v>
      </c>
      <c r="F56">
        <f t="shared" si="15"/>
        <v>0.72333199</v>
      </c>
      <c r="G56">
        <f t="shared" si="5"/>
        <v>0.27666800999999996</v>
      </c>
      <c r="H56">
        <f t="shared" si="6"/>
        <v>-2.7397919196381705E-09</v>
      </c>
      <c r="I56">
        <f t="shared" si="7"/>
        <v>-2.6032694820314646</v>
      </c>
      <c r="J56">
        <f t="shared" si="8"/>
        <v>-2.6032694801688194</v>
      </c>
      <c r="K56">
        <f t="shared" si="9"/>
        <v>-2.6032694783061743</v>
      </c>
    </row>
    <row r="57" spans="2:11" ht="12.75">
      <c r="B57">
        <f t="shared" si="3"/>
        <v>9777179.55517691</v>
      </c>
      <c r="C57">
        <f t="shared" si="4"/>
        <v>273393.9128242721</v>
      </c>
      <c r="D57">
        <f t="shared" si="13"/>
        <v>168188.25804085712</v>
      </c>
      <c r="E57">
        <f t="shared" si="14"/>
        <v>6.917130747896919E-13</v>
      </c>
      <c r="F57">
        <f t="shared" si="15"/>
        <v>0.72333199</v>
      </c>
      <c r="G57">
        <f t="shared" si="5"/>
        <v>0.27666800999999996</v>
      </c>
      <c r="H57">
        <f t="shared" si="6"/>
        <v>1.432483640572194E-10</v>
      </c>
      <c r="I57">
        <f t="shared" si="7"/>
        <v>-2.6506016552448273</v>
      </c>
      <c r="J57">
        <f t="shared" si="8"/>
        <v>-2.6506016552448273</v>
      </c>
      <c r="K57">
        <f t="shared" si="9"/>
        <v>-2.6506016552448273</v>
      </c>
    </row>
    <row r="58" spans="2:11" ht="12.75">
      <c r="B58">
        <f t="shared" si="3"/>
        <v>9951772.047233641</v>
      </c>
      <c r="C58">
        <f t="shared" si="4"/>
        <v>278275.94698184845</v>
      </c>
      <c r="D58">
        <f t="shared" si="13"/>
        <v>171191.61979158674</v>
      </c>
      <c r="E58">
        <f t="shared" si="14"/>
        <v>1.4613244901714446E-11</v>
      </c>
      <c r="F58">
        <f t="shared" si="15"/>
        <v>0.72333199</v>
      </c>
      <c r="G58">
        <f t="shared" si="5"/>
        <v>0.27666800999999996</v>
      </c>
      <c r="H58">
        <f t="shared" si="6"/>
        <v>3.0262886477526093E-09</v>
      </c>
      <c r="I58">
        <f t="shared" si="7"/>
        <v>-2.6979338247328997</v>
      </c>
      <c r="J58">
        <f t="shared" si="8"/>
        <v>-2.697933826595545</v>
      </c>
      <c r="K58">
        <f t="shared" si="9"/>
        <v>-2.697933830320835</v>
      </c>
    </row>
    <row r="59" spans="2:11" ht="12.75">
      <c r="B59">
        <f t="shared" si="3"/>
        <v>10126364.539290372</v>
      </c>
      <c r="C59">
        <f t="shared" si="4"/>
        <v>283157.9811394247</v>
      </c>
      <c r="D59">
        <f t="shared" si="13"/>
        <v>174194.98154231632</v>
      </c>
      <c r="E59">
        <f t="shared" si="14"/>
        <v>7.483045127747402E-12</v>
      </c>
      <c r="F59">
        <f t="shared" si="15"/>
        <v>0.72333199</v>
      </c>
      <c r="G59">
        <f t="shared" si="5"/>
        <v>0.27666800999999996</v>
      </c>
      <c r="H59">
        <f t="shared" si="6"/>
        <v>1.5496800794781447E-09</v>
      </c>
      <c r="I59">
        <f t="shared" si="7"/>
        <v>-2.7452659979462624</v>
      </c>
      <c r="J59">
        <f t="shared" si="8"/>
        <v>-2.7452659979462624</v>
      </c>
      <c r="K59">
        <f t="shared" si="9"/>
        <v>-2.7452659998089075</v>
      </c>
    </row>
    <row r="60" spans="2:11" ht="12.75">
      <c r="B60">
        <f t="shared" si="3"/>
        <v>10300957.031347103</v>
      </c>
      <c r="C60">
        <f t="shared" si="4"/>
        <v>288040.01529700105</v>
      </c>
      <c r="D60">
        <f t="shared" si="13"/>
        <v>177198.34329304594</v>
      </c>
      <c r="E60">
        <f t="shared" si="14"/>
        <v>2.1404576954672158E-11</v>
      </c>
      <c r="F60">
        <f t="shared" si="15"/>
        <v>0.72333199</v>
      </c>
      <c r="G60">
        <f t="shared" si="5"/>
        <v>0.27666800999999996</v>
      </c>
      <c r="H60">
        <f t="shared" si="6"/>
        <v>4.4327203631735354E-09</v>
      </c>
      <c r="I60">
        <f t="shared" si="7"/>
        <v>-2.7925981674343348</v>
      </c>
      <c r="J60">
        <f t="shared" si="8"/>
        <v>-2.79259816929698</v>
      </c>
      <c r="K60">
        <f t="shared" si="9"/>
        <v>-2.79259817302227</v>
      </c>
    </row>
    <row r="61" spans="2:11" ht="12.75">
      <c r="B61">
        <f t="shared" si="3"/>
        <v>10475549.523403833</v>
      </c>
      <c r="C61">
        <f t="shared" si="4"/>
        <v>292922.04945457727</v>
      </c>
      <c r="D61">
        <f t="shared" si="13"/>
        <v>180201.7050437755</v>
      </c>
      <c r="E61">
        <f t="shared" si="14"/>
        <v>-6.777354420186687E-12</v>
      </c>
      <c r="F61">
        <f t="shared" si="15"/>
        <v>0.72333199</v>
      </c>
      <c r="G61">
        <f t="shared" si="5"/>
        <v>0.27666800999999996</v>
      </c>
      <c r="H61">
        <f t="shared" si="6"/>
        <v>-1.4035370570707845E-09</v>
      </c>
      <c r="I61">
        <f t="shared" si="7"/>
        <v>-2.8399303443729877</v>
      </c>
      <c r="J61">
        <f t="shared" si="8"/>
        <v>-2.8399303443729877</v>
      </c>
      <c r="K61">
        <f t="shared" si="9"/>
        <v>-2.8399303425103426</v>
      </c>
    </row>
    <row r="62" spans="2:11" ht="12.75">
      <c r="B62">
        <f t="shared" si="3"/>
        <v>10650142.015460564</v>
      </c>
      <c r="C62">
        <f t="shared" si="4"/>
        <v>297804.0836121536</v>
      </c>
      <c r="D62">
        <f t="shared" si="13"/>
        <v>183205.0667945051</v>
      </c>
      <c r="E62">
        <f t="shared" si="14"/>
        <v>7.144177406738068E-12</v>
      </c>
      <c r="F62">
        <f t="shared" si="15"/>
        <v>0.72333199</v>
      </c>
      <c r="G62">
        <f t="shared" si="5"/>
        <v>0.27666800999999996</v>
      </c>
      <c r="H62">
        <f t="shared" si="6"/>
        <v>1.4795032266246056E-09</v>
      </c>
      <c r="I62">
        <f t="shared" si="7"/>
        <v>-2.8872625157237053</v>
      </c>
      <c r="J62">
        <f t="shared" si="8"/>
        <v>-2.8872625157237053</v>
      </c>
      <c r="K62">
        <f t="shared" si="9"/>
        <v>-2.8872625175863504</v>
      </c>
    </row>
    <row r="63" spans="2:11" ht="12.75">
      <c r="B63">
        <f t="shared" si="3"/>
        <v>10824734.507517295</v>
      </c>
      <c r="C63">
        <f t="shared" si="4"/>
        <v>302686.1177697299</v>
      </c>
      <c r="D63">
        <f t="shared" si="13"/>
        <v>186208.42854523472</v>
      </c>
      <c r="E63">
        <f t="shared" si="14"/>
        <v>2.1065709233662822E-11</v>
      </c>
      <c r="F63">
        <f t="shared" si="15"/>
        <v>0.72333199</v>
      </c>
      <c r="G63">
        <f t="shared" si="5"/>
        <v>0.27666800999999996</v>
      </c>
      <c r="H63">
        <f t="shared" si="6"/>
        <v>4.3625435103199955E-09</v>
      </c>
      <c r="I63">
        <f t="shared" si="7"/>
        <v>-2.9345946833491325</v>
      </c>
      <c r="J63">
        <f t="shared" si="8"/>
        <v>-2.934594687074423</v>
      </c>
      <c r="K63">
        <f t="shared" si="9"/>
        <v>-2.934594690799713</v>
      </c>
    </row>
    <row r="64" spans="2:11" ht="12.75">
      <c r="B64">
        <f t="shared" si="3"/>
        <v>10999326.999574024</v>
      </c>
      <c r="C64">
        <f t="shared" si="4"/>
        <v>307568.1519273062</v>
      </c>
      <c r="D64">
        <f t="shared" si="13"/>
        <v>189211.79029596428</v>
      </c>
      <c r="E64">
        <f t="shared" si="14"/>
        <v>3.498724106058758E-11</v>
      </c>
      <c r="F64">
        <f t="shared" si="15"/>
        <v>0.72333199</v>
      </c>
      <c r="G64">
        <f t="shared" si="5"/>
        <v>0.27666800999999996</v>
      </c>
      <c r="H64">
        <f t="shared" si="6"/>
        <v>7.245583794015386E-09</v>
      </c>
      <c r="I64">
        <f t="shared" si="7"/>
        <v>-2.9819268584251404</v>
      </c>
      <c r="J64">
        <f t="shared" si="8"/>
        <v>-2.9819268621504307</v>
      </c>
      <c r="K64">
        <f t="shared" si="9"/>
        <v>-2.9819268696010113</v>
      </c>
    </row>
    <row r="65" spans="2:11" ht="12.75">
      <c r="B65">
        <f t="shared" si="3"/>
        <v>11173919.491630755</v>
      </c>
      <c r="C65">
        <f t="shared" si="4"/>
        <v>312450.1860848825</v>
      </c>
      <c r="D65">
        <f t="shared" si="13"/>
        <v>192215.1520466939</v>
      </c>
      <c r="E65">
        <f t="shared" si="14"/>
        <v>6.805309685728733E-12</v>
      </c>
      <c r="F65">
        <f t="shared" si="15"/>
        <v>0.72333199</v>
      </c>
      <c r="G65">
        <f t="shared" si="5"/>
        <v>0.27666800999999996</v>
      </c>
      <c r="H65">
        <f t="shared" si="6"/>
        <v>1.4093263737710663E-09</v>
      </c>
      <c r="I65">
        <f t="shared" si="7"/>
        <v>-3.0292590335011482</v>
      </c>
      <c r="J65">
        <f t="shared" si="8"/>
        <v>-3.029259031638503</v>
      </c>
      <c r="K65">
        <f t="shared" si="9"/>
        <v>-3.0292590335011482</v>
      </c>
    </row>
    <row r="66" spans="2:11" ht="12.75">
      <c r="B66">
        <f t="shared" si="3"/>
        <v>11348511.983687486</v>
      </c>
      <c r="C66">
        <f t="shared" si="4"/>
        <v>317332.2202424588</v>
      </c>
      <c r="D66">
        <f t="shared" si="13"/>
        <v>195218.5137974235</v>
      </c>
      <c r="E66">
        <f t="shared" si="14"/>
        <v>2.072684151265349E-11</v>
      </c>
      <c r="F66">
        <f t="shared" si="15"/>
        <v>0.72333199</v>
      </c>
      <c r="G66">
        <f t="shared" si="5"/>
        <v>0.27666800999999996</v>
      </c>
      <c r="H66">
        <f t="shared" si="6"/>
        <v>4.292366657466457E-09</v>
      </c>
      <c r="I66">
        <f t="shared" si="7"/>
        <v>-3.0765912011265755</v>
      </c>
      <c r="J66">
        <f t="shared" si="8"/>
        <v>-3.0765912048518658</v>
      </c>
      <c r="K66">
        <f t="shared" si="9"/>
        <v>-3.076591208577156</v>
      </c>
    </row>
    <row r="67" spans="2:11" ht="12.75">
      <c r="B67">
        <f aca="true" t="shared" si="16" ref="B67:B100">(ROW()-1)*$A$2</f>
        <v>11523104.475744216</v>
      </c>
      <c r="C67">
        <f aca="true" t="shared" si="17" ref="C67:C100">2*PI()*B67/VenusSR</f>
        <v>322214.254400035</v>
      </c>
      <c r="D67">
        <f t="shared" si="13"/>
        <v>198221.87554815307</v>
      </c>
      <c r="E67">
        <f t="shared" si="14"/>
        <v>-7.455089862205355E-12</v>
      </c>
      <c r="F67">
        <f t="shared" si="15"/>
        <v>0.72333199</v>
      </c>
      <c r="G67">
        <f aca="true" t="shared" si="18" ref="G67:G100">ER-F67</f>
        <v>0.27666800999999996</v>
      </c>
      <c r="H67">
        <f aca="true" t="shared" si="19" ref="H67:H100">ATAN(E67/G67)*180/PI()</f>
        <v>-1.543890762777863E-09</v>
      </c>
      <c r="I67">
        <f aca="true" t="shared" si="20" ref="I67:I100">MOD(C67*180/PI()+180,360)-180</f>
        <v>-3.1239233762025833</v>
      </c>
      <c r="J67">
        <f aca="true" t="shared" si="21" ref="J67:J100">MOD(D67*180/PI()+180,360)-180</f>
        <v>-3.1239233762025833</v>
      </c>
      <c r="K67">
        <f aca="true" t="shared" si="22" ref="K67:K100">MOD(D67*180/PI()-H67+180,360)-180</f>
        <v>-3.123923374339938</v>
      </c>
    </row>
    <row r="68" spans="2:11" ht="12.75">
      <c r="B68">
        <f t="shared" si="16"/>
        <v>11697696.967800947</v>
      </c>
      <c r="C68">
        <f t="shared" si="17"/>
        <v>327096.28855761135</v>
      </c>
      <c r="D68">
        <f t="shared" si="13"/>
        <v>201225.23729888268</v>
      </c>
      <c r="E68">
        <f t="shared" si="14"/>
        <v>6.4664419647193995E-12</v>
      </c>
      <c r="F68">
        <f t="shared" si="15"/>
        <v>0.72333199</v>
      </c>
      <c r="G68">
        <f t="shared" si="18"/>
        <v>0.27666800999999996</v>
      </c>
      <c r="H68">
        <f t="shared" si="19"/>
        <v>1.3391495209175271E-09</v>
      </c>
      <c r="I68">
        <f t="shared" si="20"/>
        <v>-3.171255547553301</v>
      </c>
      <c r="J68">
        <f t="shared" si="21"/>
        <v>-3.171255549415946</v>
      </c>
      <c r="K68">
        <f t="shared" si="22"/>
        <v>-3.171255551278591</v>
      </c>
    </row>
    <row r="69" spans="2:11" ht="12.75">
      <c r="B69">
        <f t="shared" si="16"/>
        <v>11872289.459857678</v>
      </c>
      <c r="C69">
        <f t="shared" si="17"/>
        <v>331978.3227151877</v>
      </c>
      <c r="D69">
        <f t="shared" si="13"/>
        <v>204228.59904961227</v>
      </c>
      <c r="E69">
        <f t="shared" si="14"/>
        <v>4.1439705392535954E-11</v>
      </c>
      <c r="F69">
        <f t="shared" si="15"/>
        <v>0.72333199</v>
      </c>
      <c r="G69">
        <f t="shared" si="18"/>
        <v>0.27666800999999996</v>
      </c>
      <c r="H69">
        <f t="shared" si="19"/>
        <v>8.581838656582772E-09</v>
      </c>
      <c r="I69">
        <f t="shared" si="20"/>
        <v>-3.218587715178728</v>
      </c>
      <c r="J69">
        <f t="shared" si="21"/>
        <v>-3.2185877226293087</v>
      </c>
      <c r="K69">
        <f t="shared" si="22"/>
        <v>-3.2185877319425344</v>
      </c>
    </row>
    <row r="70" spans="2:11" ht="12.75">
      <c r="B70">
        <f t="shared" si="16"/>
        <v>12046881.951914407</v>
      </c>
      <c r="C70">
        <f t="shared" si="17"/>
        <v>336860.3568727639</v>
      </c>
      <c r="D70">
        <f t="shared" si="13"/>
        <v>207231.96080034183</v>
      </c>
      <c r="E70">
        <f t="shared" si="14"/>
        <v>1.3257774017677109E-11</v>
      </c>
      <c r="F70">
        <f t="shared" si="15"/>
        <v>0.72333199</v>
      </c>
      <c r="G70">
        <f t="shared" si="18"/>
        <v>0.27666800999999996</v>
      </c>
      <c r="H70">
        <f t="shared" si="19"/>
        <v>2.7455812363384524E-09</v>
      </c>
      <c r="I70">
        <f t="shared" si="20"/>
        <v>-3.2659198939800262</v>
      </c>
      <c r="J70">
        <f t="shared" si="21"/>
        <v>-3.2659198977053165</v>
      </c>
      <c r="K70">
        <f t="shared" si="22"/>
        <v>-3.2659198995679617</v>
      </c>
    </row>
    <row r="71" spans="2:11" ht="12.75">
      <c r="B71">
        <f t="shared" si="16"/>
        <v>12221474.443971138</v>
      </c>
      <c r="C71">
        <f t="shared" si="17"/>
        <v>341742.3910303402</v>
      </c>
      <c r="D71">
        <f t="shared" si="13"/>
        <v>210235.32255107144</v>
      </c>
      <c r="E71">
        <f t="shared" si="14"/>
        <v>2.7179305844601863E-11</v>
      </c>
      <c r="F71">
        <f t="shared" si="15"/>
        <v>0.72333199</v>
      </c>
      <c r="G71">
        <f t="shared" si="18"/>
        <v>0.27666800999999996</v>
      </c>
      <c r="H71">
        <f t="shared" si="19"/>
        <v>5.6286215200338425E-09</v>
      </c>
      <c r="I71">
        <f t="shared" si="20"/>
        <v>-3.313252065330744</v>
      </c>
      <c r="J71">
        <f t="shared" si="21"/>
        <v>-3.313252067193389</v>
      </c>
      <c r="K71">
        <f t="shared" si="22"/>
        <v>-3.3132520727813244</v>
      </c>
    </row>
    <row r="72" spans="2:11" ht="12.75">
      <c r="B72">
        <f t="shared" si="16"/>
        <v>12396066.93602787</v>
      </c>
      <c r="C72">
        <f t="shared" si="17"/>
        <v>346624.4251879165</v>
      </c>
      <c r="D72">
        <f t="shared" si="13"/>
        <v>213238.68430180105</v>
      </c>
      <c r="E72">
        <f t="shared" si="14"/>
        <v>-1.00262553025698E-12</v>
      </c>
      <c r="F72">
        <f t="shared" si="15"/>
        <v>0.72333199</v>
      </c>
      <c r="G72">
        <f t="shared" si="18"/>
        <v>0.27666800999999996</v>
      </c>
      <c r="H72">
        <f t="shared" si="19"/>
        <v>-2.0763590021047673E-10</v>
      </c>
      <c r="I72">
        <f t="shared" si="20"/>
        <v>-3.3605842404067516</v>
      </c>
      <c r="J72">
        <f t="shared" si="21"/>
        <v>-3.3605842366814613</v>
      </c>
      <c r="K72">
        <f t="shared" si="22"/>
        <v>-3.3605842366814613</v>
      </c>
    </row>
    <row r="73" spans="2:11" ht="12.75">
      <c r="B73">
        <f t="shared" si="16"/>
        <v>12570659.4280846</v>
      </c>
      <c r="C73">
        <f t="shared" si="17"/>
        <v>351506.4593454928</v>
      </c>
      <c r="D73">
        <f t="shared" si="13"/>
        <v>216242.04605253064</v>
      </c>
      <c r="E73">
        <f t="shared" si="14"/>
        <v>3.3970637897559575E-11</v>
      </c>
      <c r="F73">
        <f t="shared" si="15"/>
        <v>0.72333199</v>
      </c>
      <c r="G73">
        <f t="shared" si="18"/>
        <v>0.27666800999999996</v>
      </c>
      <c r="H73">
        <f t="shared" si="19"/>
        <v>7.035053235454769E-09</v>
      </c>
      <c r="I73">
        <f t="shared" si="20"/>
        <v>-3.407916408032179</v>
      </c>
      <c r="J73">
        <f t="shared" si="21"/>
        <v>-3.407916409894824</v>
      </c>
      <c r="K73">
        <f t="shared" si="22"/>
        <v>-3.4079164173454046</v>
      </c>
    </row>
    <row r="74" spans="2:11" ht="12.75">
      <c r="B74">
        <f t="shared" si="16"/>
        <v>12745251.92014133</v>
      </c>
      <c r="C74">
        <f t="shared" si="17"/>
        <v>356388.49350306904</v>
      </c>
      <c r="D74">
        <f t="shared" si="13"/>
        <v>219245.40780326023</v>
      </c>
      <c r="E74">
        <f t="shared" si="14"/>
        <v>-1.526302507819107E-11</v>
      </c>
      <c r="F74">
        <f t="shared" si="15"/>
        <v>0.72333199</v>
      </c>
      <c r="G74">
        <f t="shared" si="18"/>
        <v>0.27666800999999996</v>
      </c>
      <c r="H74">
        <f t="shared" si="19"/>
        <v>-3.160853036759406E-09</v>
      </c>
      <c r="I74">
        <f t="shared" si="20"/>
        <v>-3.4552485831081867</v>
      </c>
      <c r="J74">
        <f t="shared" si="21"/>
        <v>-3.4552485831081867</v>
      </c>
      <c r="K74">
        <f t="shared" si="22"/>
        <v>-3.4552485793828964</v>
      </c>
    </row>
    <row r="75" spans="2:11" ht="12.75">
      <c r="B75">
        <f t="shared" si="16"/>
        <v>12919844.412198061</v>
      </c>
      <c r="C75">
        <f t="shared" si="17"/>
        <v>361270.52766064537</v>
      </c>
      <c r="D75">
        <f t="shared" si="13"/>
        <v>222248.7695539898</v>
      </c>
      <c r="E75">
        <f t="shared" si="14"/>
        <v>1.9710238349625487E-11</v>
      </c>
      <c r="F75">
        <f t="shared" si="15"/>
        <v>0.72333199</v>
      </c>
      <c r="G75">
        <f t="shared" si="18"/>
        <v>0.27666800999999996</v>
      </c>
      <c r="H75">
        <f t="shared" si="19"/>
        <v>4.081836098905839E-09</v>
      </c>
      <c r="I75">
        <f t="shared" si="20"/>
        <v>-3.5025807544589043</v>
      </c>
      <c r="J75">
        <f t="shared" si="21"/>
        <v>-3.5025807581841946</v>
      </c>
      <c r="K75">
        <f t="shared" si="22"/>
        <v>-3.502580761909485</v>
      </c>
    </row>
    <row r="76" spans="2:11" ht="12.75">
      <c r="B76">
        <f t="shared" si="16"/>
        <v>13094436.904254792</v>
      </c>
      <c r="C76">
        <f t="shared" si="17"/>
        <v>366152.5618182217</v>
      </c>
      <c r="D76">
        <f t="shared" si="13"/>
        <v>225252.13130471943</v>
      </c>
      <c r="E76">
        <f t="shared" si="14"/>
        <v>3.363177017655024E-11</v>
      </c>
      <c r="F76">
        <f t="shared" si="15"/>
        <v>0.72333199</v>
      </c>
      <c r="G76">
        <f t="shared" si="18"/>
        <v>0.27666800999999996</v>
      </c>
      <c r="H76">
        <f t="shared" si="19"/>
        <v>6.964876382601229E-09</v>
      </c>
      <c r="I76">
        <f t="shared" si="20"/>
        <v>-3.5499129220843315</v>
      </c>
      <c r="J76">
        <f t="shared" si="21"/>
        <v>-3.549912927672267</v>
      </c>
      <c r="K76">
        <f t="shared" si="22"/>
        <v>-3.5499129351228476</v>
      </c>
    </row>
    <row r="77" spans="2:11" ht="12.75">
      <c r="B77">
        <f t="shared" si="16"/>
        <v>13269029.396311522</v>
      </c>
      <c r="C77">
        <f t="shared" si="17"/>
        <v>371034.5959757979</v>
      </c>
      <c r="D77">
        <f t="shared" si="13"/>
        <v>228255.49305544898</v>
      </c>
      <c r="E77">
        <f t="shared" si="14"/>
        <v>5.449838801691396E-12</v>
      </c>
      <c r="F77">
        <f t="shared" si="15"/>
        <v>0.72333199</v>
      </c>
      <c r="G77">
        <f t="shared" si="18"/>
        <v>0.27666800999999996</v>
      </c>
      <c r="H77">
        <f t="shared" si="19"/>
        <v>1.1286189623569094E-09</v>
      </c>
      <c r="I77">
        <f t="shared" si="20"/>
        <v>-3.5972451008856297</v>
      </c>
      <c r="J77">
        <f t="shared" si="21"/>
        <v>-3.597245102748275</v>
      </c>
      <c r="K77">
        <f t="shared" si="22"/>
        <v>-3.59724510461092</v>
      </c>
    </row>
    <row r="78" spans="2:11" ht="12.75">
      <c r="B78">
        <f t="shared" si="16"/>
        <v>13443621.888368253</v>
      </c>
      <c r="C78">
        <f t="shared" si="17"/>
        <v>375916.63013337424</v>
      </c>
      <c r="D78">
        <f t="shared" si="13"/>
        <v>231258.8548061786</v>
      </c>
      <c r="E78">
        <f t="shared" si="14"/>
        <v>1.937137062861615E-11</v>
      </c>
      <c r="F78">
        <f t="shared" si="15"/>
        <v>0.72333199</v>
      </c>
      <c r="G78">
        <f t="shared" si="18"/>
        <v>0.27666800999999996</v>
      </c>
      <c r="H78">
        <f t="shared" si="19"/>
        <v>4.011659246052299E-09</v>
      </c>
      <c r="I78">
        <f t="shared" si="20"/>
        <v>-3.644577268511057</v>
      </c>
      <c r="J78">
        <f t="shared" si="21"/>
        <v>-3.644577272236347</v>
      </c>
      <c r="K78">
        <f t="shared" si="22"/>
        <v>-3.6445772759616375</v>
      </c>
    </row>
    <row r="79" spans="2:11" ht="12.75">
      <c r="B79">
        <f t="shared" si="16"/>
        <v>13618214.380424984</v>
      </c>
      <c r="C79">
        <f t="shared" si="17"/>
        <v>380798.6642909505</v>
      </c>
      <c r="D79">
        <f t="shared" si="13"/>
        <v>234262.21655690818</v>
      </c>
      <c r="E79">
        <f t="shared" si="14"/>
        <v>1.2241170854649106E-11</v>
      </c>
      <c r="F79">
        <f t="shared" si="15"/>
        <v>0.72333199</v>
      </c>
      <c r="G79">
        <f t="shared" si="18"/>
        <v>0.27666800999999996</v>
      </c>
      <c r="H79">
        <f t="shared" si="19"/>
        <v>2.5350506777778347E-09</v>
      </c>
      <c r="I79">
        <f t="shared" si="20"/>
        <v>-3.6919094435870647</v>
      </c>
      <c r="J79">
        <f t="shared" si="21"/>
        <v>-3.69190944544971</v>
      </c>
      <c r="K79">
        <f t="shared" si="22"/>
        <v>-3.691909447312355</v>
      </c>
    </row>
    <row r="80" spans="2:11" ht="12.75">
      <c r="B80">
        <f t="shared" si="16"/>
        <v>13792806.872481713</v>
      </c>
      <c r="C80">
        <f t="shared" si="17"/>
        <v>385680.6984485268</v>
      </c>
      <c r="D80">
        <f t="shared" si="13"/>
        <v>237265.57830763777</v>
      </c>
      <c r="E80">
        <f t="shared" si="14"/>
        <v>5.110971080682062E-12</v>
      </c>
      <c r="F80">
        <f t="shared" si="15"/>
        <v>0.72333199</v>
      </c>
      <c r="G80">
        <f t="shared" si="18"/>
        <v>0.27666800999999996</v>
      </c>
      <c r="H80">
        <f t="shared" si="19"/>
        <v>1.0584421095033703E-09</v>
      </c>
      <c r="I80">
        <f t="shared" si="20"/>
        <v>-3.7392416186630726</v>
      </c>
      <c r="J80">
        <f t="shared" si="21"/>
        <v>-3.7392416168004274</v>
      </c>
      <c r="K80">
        <f t="shared" si="22"/>
        <v>-3.7392416186630726</v>
      </c>
    </row>
    <row r="81" spans="2:11" ht="12.75">
      <c r="B81">
        <f t="shared" si="16"/>
        <v>13967399.364538444</v>
      </c>
      <c r="C81">
        <f t="shared" si="17"/>
        <v>390562.73260610306</v>
      </c>
      <c r="D81">
        <f t="shared" si="13"/>
        <v>240268.94005836736</v>
      </c>
      <c r="E81">
        <f t="shared" si="14"/>
        <v>-2.019228693284983E-12</v>
      </c>
      <c r="F81">
        <f t="shared" si="15"/>
        <v>0.72333199</v>
      </c>
      <c r="G81">
        <f t="shared" si="18"/>
        <v>0.27666800999999996</v>
      </c>
      <c r="H81">
        <f t="shared" si="19"/>
        <v>-4.1816645877109443E-10</v>
      </c>
      <c r="I81">
        <f t="shared" si="20"/>
        <v>-3.7865737937390804</v>
      </c>
      <c r="J81">
        <f t="shared" si="21"/>
        <v>-3.78657379001379</v>
      </c>
      <c r="K81">
        <f t="shared" si="22"/>
        <v>-3.78657379001379</v>
      </c>
    </row>
    <row r="82" spans="2:11" ht="12.75">
      <c r="B82">
        <f t="shared" si="16"/>
        <v>14141991.856595175</v>
      </c>
      <c r="C82">
        <f t="shared" si="17"/>
        <v>395444.7667636794</v>
      </c>
      <c r="D82">
        <f t="shared" si="13"/>
        <v>243272.30180909697</v>
      </c>
      <c r="E82">
        <f t="shared" si="14"/>
        <v>1.1902303133639772E-11</v>
      </c>
      <c r="F82">
        <f t="shared" si="15"/>
        <v>0.72333199</v>
      </c>
      <c r="G82">
        <f t="shared" si="18"/>
        <v>0.27666800999999996</v>
      </c>
      <c r="H82">
        <f t="shared" si="19"/>
        <v>2.4648738249242956E-09</v>
      </c>
      <c r="I82">
        <f t="shared" si="20"/>
        <v>-3.8339059613645077</v>
      </c>
      <c r="J82">
        <f t="shared" si="21"/>
        <v>-3.833905963227153</v>
      </c>
      <c r="K82">
        <f t="shared" si="22"/>
        <v>-3.833905965089798</v>
      </c>
    </row>
    <row r="83" spans="2:11" ht="12.75">
      <c r="B83">
        <f t="shared" si="16"/>
        <v>14316584.348651905</v>
      </c>
      <c r="C83">
        <f t="shared" si="17"/>
        <v>400326.80092125566</v>
      </c>
      <c r="D83">
        <f t="shared" si="13"/>
        <v>246275.66355982653</v>
      </c>
      <c r="E83">
        <f t="shared" si="14"/>
        <v>2.5823834960564528E-11</v>
      </c>
      <c r="F83">
        <f t="shared" si="15"/>
        <v>0.72333199</v>
      </c>
      <c r="G83">
        <f t="shared" si="18"/>
        <v>0.27666800999999996</v>
      </c>
      <c r="H83">
        <f t="shared" si="19"/>
        <v>5.347914108619686E-09</v>
      </c>
      <c r="I83">
        <f t="shared" si="20"/>
        <v>-3.881238132715225</v>
      </c>
      <c r="J83">
        <f t="shared" si="21"/>
        <v>-3.8812381345778704</v>
      </c>
      <c r="K83">
        <f t="shared" si="22"/>
        <v>-3.881238140165806</v>
      </c>
    </row>
    <row r="84" spans="2:11" ht="12.75">
      <c r="B84">
        <f t="shared" si="16"/>
        <v>14491176.840708636</v>
      </c>
      <c r="C84">
        <f t="shared" si="17"/>
        <v>405208.83507883194</v>
      </c>
      <c r="D84">
        <f t="shared" si="13"/>
        <v>249279.02531055614</v>
      </c>
      <c r="E84">
        <f t="shared" si="14"/>
        <v>-2.3580964142943173E-12</v>
      </c>
      <c r="F84">
        <f t="shared" si="15"/>
        <v>0.72333199</v>
      </c>
      <c r="G84">
        <f t="shared" si="18"/>
        <v>0.27666800999999996</v>
      </c>
      <c r="H84">
        <f t="shared" si="19"/>
        <v>-4.883433116246336E-10</v>
      </c>
      <c r="I84">
        <f t="shared" si="20"/>
        <v>-3.928570307791233</v>
      </c>
      <c r="J84">
        <f t="shared" si="21"/>
        <v>-3.928570307791233</v>
      </c>
      <c r="K84">
        <f t="shared" si="22"/>
        <v>-3.928570307791233</v>
      </c>
    </row>
    <row r="85" spans="2:11" ht="12.75">
      <c r="B85">
        <f t="shared" si="16"/>
        <v>14665769.332765367</v>
      </c>
      <c r="C85">
        <f t="shared" si="17"/>
        <v>410090.86923640827</v>
      </c>
      <c r="D85">
        <f t="shared" si="13"/>
        <v>252282.38706128573</v>
      </c>
      <c r="E85">
        <f t="shared" si="14"/>
        <v>3.261516701352224E-11</v>
      </c>
      <c r="F85">
        <f t="shared" si="15"/>
        <v>0.72333199</v>
      </c>
      <c r="G85">
        <f t="shared" si="18"/>
        <v>0.27666800999999996</v>
      </c>
      <c r="H85">
        <f t="shared" si="19"/>
        <v>6.754345824040611E-09</v>
      </c>
      <c r="I85">
        <f t="shared" si="20"/>
        <v>-3.9759024791419506</v>
      </c>
      <c r="J85">
        <f t="shared" si="21"/>
        <v>-3.9759024810045958</v>
      </c>
      <c r="K85">
        <f t="shared" si="22"/>
        <v>-3.9759024884551764</v>
      </c>
    </row>
    <row r="86" spans="2:11" ht="12.75">
      <c r="B86">
        <f t="shared" si="16"/>
        <v>14840361.824822096</v>
      </c>
      <c r="C86">
        <f t="shared" si="17"/>
        <v>414972.9033939845</v>
      </c>
      <c r="D86">
        <f t="shared" si="13"/>
        <v>255285.7488120153</v>
      </c>
      <c r="E86">
        <f t="shared" si="14"/>
        <v>-1.6618495962228407E-11</v>
      </c>
      <c r="F86">
        <f t="shared" si="15"/>
        <v>0.72333199</v>
      </c>
      <c r="G86">
        <f t="shared" si="18"/>
        <v>0.27666800999999996</v>
      </c>
      <c r="H86">
        <f t="shared" si="19"/>
        <v>-3.441560448173563E-09</v>
      </c>
      <c r="I86">
        <f t="shared" si="20"/>
        <v>-4.0232346542179585</v>
      </c>
      <c r="J86">
        <f t="shared" si="21"/>
        <v>-4.023234652355313</v>
      </c>
      <c r="K86">
        <f t="shared" si="22"/>
        <v>-4.023234648630023</v>
      </c>
    </row>
    <row r="87" spans="2:11" ht="12.75">
      <c r="B87">
        <f t="shared" si="16"/>
        <v>15014954.316878827</v>
      </c>
      <c r="C87">
        <f t="shared" si="17"/>
        <v>419854.9375515608</v>
      </c>
      <c r="D87">
        <f t="shared" si="13"/>
        <v>258289.1105627449</v>
      </c>
      <c r="E87">
        <f t="shared" si="14"/>
        <v>1.8354767465588148E-11</v>
      </c>
      <c r="F87">
        <f t="shared" si="15"/>
        <v>0.72333199</v>
      </c>
      <c r="G87">
        <f t="shared" si="18"/>
        <v>0.27666800999999996</v>
      </c>
      <c r="H87">
        <f t="shared" si="19"/>
        <v>3.801128687491682E-09</v>
      </c>
      <c r="I87">
        <f t="shared" si="20"/>
        <v>-4.070566821843386</v>
      </c>
      <c r="J87">
        <f t="shared" si="21"/>
        <v>-4.070566825568676</v>
      </c>
      <c r="K87">
        <f t="shared" si="22"/>
        <v>-4.070566829293966</v>
      </c>
    </row>
    <row r="88" spans="2:11" ht="12.75">
      <c r="B88">
        <f t="shared" si="16"/>
        <v>15189546.808935558</v>
      </c>
      <c r="C88">
        <f t="shared" si="17"/>
        <v>424736.97170913714</v>
      </c>
      <c r="D88">
        <f t="shared" si="13"/>
        <v>261292.4723134745</v>
      </c>
      <c r="E88">
        <f t="shared" si="14"/>
        <v>3.22762992925129E-11</v>
      </c>
      <c r="F88">
        <f t="shared" si="15"/>
        <v>0.72333199</v>
      </c>
      <c r="G88">
        <f t="shared" si="18"/>
        <v>0.27666800999999996</v>
      </c>
      <c r="H88">
        <f t="shared" si="19"/>
        <v>6.6841689711870714E-09</v>
      </c>
      <c r="I88">
        <f t="shared" si="20"/>
        <v>-4.117898993194103</v>
      </c>
      <c r="J88">
        <f t="shared" si="21"/>
        <v>-4.117898995056748</v>
      </c>
      <c r="K88">
        <f t="shared" si="22"/>
        <v>-4.117899002507329</v>
      </c>
    </row>
    <row r="89" spans="2:11" ht="12.75">
      <c r="B89">
        <f t="shared" si="16"/>
        <v>15364139.300992288</v>
      </c>
      <c r="C89">
        <f t="shared" si="17"/>
        <v>429619.00586671336</v>
      </c>
      <c r="D89">
        <f t="shared" si="13"/>
        <v>264295.8340642041</v>
      </c>
      <c r="E89">
        <f t="shared" si="14"/>
        <v>4.094367917654059E-12</v>
      </c>
      <c r="F89">
        <f t="shared" si="15"/>
        <v>0.72333199</v>
      </c>
      <c r="G89">
        <f t="shared" si="18"/>
        <v>0.27666800999999996</v>
      </c>
      <c r="H89">
        <f t="shared" si="19"/>
        <v>8.479115509427525E-10</v>
      </c>
      <c r="I89">
        <f t="shared" si="20"/>
        <v>-4.165231171995401</v>
      </c>
      <c r="J89">
        <f t="shared" si="21"/>
        <v>-4.165231170132756</v>
      </c>
      <c r="K89">
        <f t="shared" si="22"/>
        <v>-4.165231170132756</v>
      </c>
    </row>
    <row r="90" spans="2:11" ht="12.75">
      <c r="B90">
        <f t="shared" si="16"/>
        <v>15538731.793049019</v>
      </c>
      <c r="C90">
        <f t="shared" si="17"/>
        <v>434501.0400242897</v>
      </c>
      <c r="D90">
        <f t="shared" si="13"/>
        <v>267299.1958149337</v>
      </c>
      <c r="E90">
        <f t="shared" si="14"/>
        <v>1.8015899744578813E-11</v>
      </c>
      <c r="F90">
        <f t="shared" si="15"/>
        <v>0.72333199</v>
      </c>
      <c r="G90">
        <f t="shared" si="18"/>
        <v>0.27666800999999996</v>
      </c>
      <c r="H90">
        <f t="shared" si="19"/>
        <v>3.730951834638142E-09</v>
      </c>
      <c r="I90">
        <f t="shared" si="20"/>
        <v>-4.212563343346119</v>
      </c>
      <c r="J90">
        <f t="shared" si="21"/>
        <v>-4.212563343346119</v>
      </c>
      <c r="K90">
        <f t="shared" si="22"/>
        <v>-4.212563347071409</v>
      </c>
    </row>
    <row r="91" spans="2:11" ht="12.75">
      <c r="B91">
        <f t="shared" si="16"/>
        <v>15713324.28510575</v>
      </c>
      <c r="C91">
        <f t="shared" si="17"/>
        <v>439383.07418186596</v>
      </c>
      <c r="D91">
        <f t="shared" si="13"/>
        <v>270302.5575656633</v>
      </c>
      <c r="E91">
        <f t="shared" si="14"/>
        <v>-1.0166031630280031E-11</v>
      </c>
      <c r="F91">
        <f t="shared" si="15"/>
        <v>0.72333199</v>
      </c>
      <c r="G91">
        <f t="shared" si="18"/>
        <v>0.27666800999999996</v>
      </c>
      <c r="H91">
        <f t="shared" si="19"/>
        <v>-2.1053055856061767E-09</v>
      </c>
      <c r="I91">
        <f t="shared" si="20"/>
        <v>-4.259895510971546</v>
      </c>
      <c r="J91">
        <f t="shared" si="21"/>
        <v>-4.259895512834191</v>
      </c>
      <c r="K91">
        <f t="shared" si="22"/>
        <v>-4.259895510971546</v>
      </c>
    </row>
    <row r="92" spans="2:11" ht="12.75">
      <c r="B92">
        <f t="shared" si="16"/>
        <v>15887916.777162481</v>
      </c>
      <c r="C92">
        <f t="shared" si="17"/>
        <v>444265.1083394423</v>
      </c>
      <c r="D92">
        <f t="shared" si="13"/>
        <v>273305.9193163929</v>
      </c>
      <c r="E92">
        <f t="shared" si="14"/>
        <v>3.755500196644724E-12</v>
      </c>
      <c r="F92">
        <f t="shared" si="15"/>
        <v>0.72333199</v>
      </c>
      <c r="G92">
        <f t="shared" si="18"/>
        <v>0.27666800999999996</v>
      </c>
      <c r="H92">
        <f t="shared" si="19"/>
        <v>7.777346980892133E-10</v>
      </c>
      <c r="I92">
        <f t="shared" si="20"/>
        <v>-4.307227682322264</v>
      </c>
      <c r="J92">
        <f t="shared" si="21"/>
        <v>-4.307227684184909</v>
      </c>
      <c r="K92">
        <f t="shared" si="22"/>
        <v>-4.307227684184909</v>
      </c>
    </row>
    <row r="93" spans="2:11" ht="12.75">
      <c r="B93">
        <f t="shared" si="16"/>
        <v>16062509.26921921</v>
      </c>
      <c r="C93">
        <f t="shared" si="17"/>
        <v>449147.1424970185</v>
      </c>
      <c r="D93">
        <f t="shared" si="13"/>
        <v>276309.2810671225</v>
      </c>
      <c r="E93">
        <f t="shared" si="14"/>
        <v>-2.442643117821412E-11</v>
      </c>
      <c r="F93">
        <f t="shared" si="15"/>
        <v>0.72333199</v>
      </c>
      <c r="G93">
        <f t="shared" si="18"/>
        <v>0.27666800999999996</v>
      </c>
      <c r="H93">
        <f t="shared" si="19"/>
        <v>-5.0585227221551055E-09</v>
      </c>
      <c r="I93">
        <f t="shared" si="20"/>
        <v>-4.354559861123562</v>
      </c>
      <c r="J93">
        <f t="shared" si="21"/>
        <v>-4.354559859260917</v>
      </c>
      <c r="K93">
        <f t="shared" si="22"/>
        <v>-4.354559853672981</v>
      </c>
    </row>
    <row r="94" spans="2:11" ht="12.75">
      <c r="B94">
        <f t="shared" si="16"/>
        <v>16237101.761275942</v>
      </c>
      <c r="C94">
        <f t="shared" si="17"/>
        <v>454029.17665459483</v>
      </c>
      <c r="D94">
        <f t="shared" si="13"/>
        <v>279312.64281785203</v>
      </c>
      <c r="E94">
        <f t="shared" si="14"/>
        <v>3.1598563850494236E-11</v>
      </c>
      <c r="F94">
        <f t="shared" si="15"/>
        <v>0.72333199</v>
      </c>
      <c r="G94">
        <f t="shared" si="18"/>
        <v>0.27666800999999996</v>
      </c>
      <c r="H94">
        <f t="shared" si="19"/>
        <v>6.543815265479994E-09</v>
      </c>
      <c r="I94">
        <f t="shared" si="20"/>
        <v>-4.401892032474279</v>
      </c>
      <c r="J94">
        <f t="shared" si="21"/>
        <v>-4.4018920343369246</v>
      </c>
      <c r="K94">
        <f t="shared" si="22"/>
        <v>-4.401892041787505</v>
      </c>
    </row>
    <row r="95" spans="2:11" ht="12.75">
      <c r="B95">
        <f t="shared" si="16"/>
        <v>16411694.253332673</v>
      </c>
      <c r="C95">
        <f t="shared" si="17"/>
        <v>458911.21081217116</v>
      </c>
      <c r="D95">
        <f t="shared" si="13"/>
        <v>282316.00456858164</v>
      </c>
      <c r="E95">
        <f t="shared" si="14"/>
        <v>4.552009567741899E-11</v>
      </c>
      <c r="F95">
        <f t="shared" si="15"/>
        <v>0.72333199</v>
      </c>
      <c r="G95">
        <f t="shared" si="18"/>
        <v>0.27666800999999996</v>
      </c>
      <c r="H95">
        <f t="shared" si="19"/>
        <v>9.426855549175384E-09</v>
      </c>
      <c r="I95">
        <f t="shared" si="20"/>
        <v>-4.449224203824997</v>
      </c>
      <c r="J95">
        <f t="shared" si="21"/>
        <v>-4.449224203824997</v>
      </c>
      <c r="K95">
        <f t="shared" si="22"/>
        <v>-4.449224213138223</v>
      </c>
    </row>
    <row r="96" spans="2:11" ht="12.75">
      <c r="B96">
        <f t="shared" si="16"/>
        <v>16586286.745389402</v>
      </c>
      <c r="C96">
        <f t="shared" si="17"/>
        <v>463793.2449697474</v>
      </c>
      <c r="D96">
        <f t="shared" si="13"/>
        <v>285319.3663193112</v>
      </c>
      <c r="E96">
        <f t="shared" si="14"/>
        <v>1.7338164302560145E-11</v>
      </c>
      <c r="F96">
        <f t="shared" si="15"/>
        <v>0.72333199</v>
      </c>
      <c r="G96">
        <f t="shared" si="18"/>
        <v>0.27666800999999996</v>
      </c>
      <c r="H96">
        <f t="shared" si="19"/>
        <v>3.5905981289310644E-09</v>
      </c>
      <c r="I96">
        <f t="shared" si="20"/>
        <v>-4.4965563751757145</v>
      </c>
      <c r="J96">
        <f t="shared" si="21"/>
        <v>-4.496556378901005</v>
      </c>
      <c r="K96">
        <f t="shared" si="22"/>
        <v>-4.496556382626295</v>
      </c>
    </row>
    <row r="97" spans="2:11" ht="12.75">
      <c r="B97">
        <f t="shared" si="16"/>
        <v>16760879.237446133</v>
      </c>
      <c r="C97">
        <f t="shared" si="17"/>
        <v>468675.2791273237</v>
      </c>
      <c r="D97">
        <f t="shared" si="13"/>
        <v>288322.7280700408</v>
      </c>
      <c r="E97">
        <f t="shared" si="14"/>
        <v>3.12596961294849E-11</v>
      </c>
      <c r="F97">
        <f t="shared" si="15"/>
        <v>0.72333199</v>
      </c>
      <c r="G97">
        <f t="shared" si="18"/>
        <v>0.27666800999999996</v>
      </c>
      <c r="H97">
        <f t="shared" si="19"/>
        <v>6.473638412626454E-09</v>
      </c>
      <c r="I97">
        <f t="shared" si="20"/>
        <v>-4.543888546526432</v>
      </c>
      <c r="J97">
        <f t="shared" si="21"/>
        <v>-4.543888548389077</v>
      </c>
      <c r="K97">
        <f t="shared" si="22"/>
        <v>-4.543888553977013</v>
      </c>
    </row>
    <row r="98" spans="2:11" ht="12.75">
      <c r="B98">
        <f t="shared" si="16"/>
        <v>16935471.729502864</v>
      </c>
      <c r="C98">
        <f t="shared" si="17"/>
        <v>473557.3132849</v>
      </c>
      <c r="D98">
        <f t="shared" si="13"/>
        <v>291326.08982077043</v>
      </c>
      <c r="E98">
        <f t="shared" si="14"/>
        <v>3.0777647546260556E-12</v>
      </c>
      <c r="F98">
        <f t="shared" si="15"/>
        <v>0.72333199</v>
      </c>
      <c r="G98">
        <f t="shared" si="18"/>
        <v>0.27666800999999996</v>
      </c>
      <c r="H98">
        <f t="shared" si="19"/>
        <v>6.373809923821349E-10</v>
      </c>
      <c r="I98">
        <f t="shared" si="20"/>
        <v>-4.59122072160244</v>
      </c>
      <c r="J98">
        <f t="shared" si="21"/>
        <v>-4.59122072160244</v>
      </c>
      <c r="K98">
        <f t="shared" si="22"/>
        <v>-4.59122072160244</v>
      </c>
    </row>
    <row r="99" spans="2:11" ht="12.75">
      <c r="B99">
        <f t="shared" si="16"/>
        <v>17110064.221559595</v>
      </c>
      <c r="C99">
        <f t="shared" si="17"/>
        <v>478439.3474424763</v>
      </c>
      <c r="D99">
        <f t="shared" si="13"/>
        <v>294329.45157150005</v>
      </c>
      <c r="E99">
        <f t="shared" si="14"/>
        <v>1.699929658155081E-11</v>
      </c>
      <c r="F99">
        <f t="shared" si="15"/>
        <v>0.72333199</v>
      </c>
      <c r="G99">
        <f t="shared" si="18"/>
        <v>0.27666800999999996</v>
      </c>
      <c r="H99">
        <f t="shared" si="19"/>
        <v>3.5204212760775253E-09</v>
      </c>
      <c r="I99">
        <f t="shared" si="20"/>
        <v>-4.638552892953157</v>
      </c>
      <c r="J99">
        <f t="shared" si="21"/>
        <v>-4.638552892953157</v>
      </c>
      <c r="K99">
        <f t="shared" si="22"/>
        <v>-4.638552896678448</v>
      </c>
    </row>
    <row r="100" spans="2:11" ht="12.75">
      <c r="B100">
        <f t="shared" si="16"/>
        <v>17284656.713616326</v>
      </c>
      <c r="C100">
        <f t="shared" si="17"/>
        <v>483321.38160005264</v>
      </c>
      <c r="D100">
        <f t="shared" si="13"/>
        <v>297332.81332222966</v>
      </c>
      <c r="E100">
        <f t="shared" si="14"/>
        <v>3.0920828408475566E-11</v>
      </c>
      <c r="F100">
        <f t="shared" si="15"/>
        <v>0.72333199</v>
      </c>
      <c r="G100">
        <f t="shared" si="18"/>
        <v>0.27666800999999996</v>
      </c>
      <c r="H100">
        <f t="shared" si="19"/>
        <v>6.403461559772915E-09</v>
      </c>
      <c r="I100">
        <f t="shared" si="20"/>
        <v>-4.685885060578585</v>
      </c>
      <c r="J100">
        <f t="shared" si="21"/>
        <v>-4.685885064303875</v>
      </c>
      <c r="K100">
        <f t="shared" si="22"/>
        <v>-4.685885071754456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9" sqref="B9"/>
    </sheetView>
  </sheetViews>
  <sheetFormatPr defaultColWidth="9.140625" defaultRowHeight="12.75"/>
  <cols>
    <col min="2" max="2" width="19.00390625" style="0" customWidth="1"/>
  </cols>
  <sheetData>
    <row r="1" spans="1:2" ht="12.75">
      <c r="A1">
        <v>1</v>
      </c>
      <c r="B1" t="s">
        <v>7</v>
      </c>
    </row>
    <row r="2" spans="1:2" ht="12.75">
      <c r="A2">
        <v>0.72333199</v>
      </c>
      <c r="B2" t="s">
        <v>8</v>
      </c>
    </row>
    <row r="3" spans="1:2" ht="12.75">
      <c r="A3">
        <v>224.7008</v>
      </c>
      <c r="B3" t="s">
        <v>9</v>
      </c>
    </row>
    <row r="4" spans="1:2" ht="12.75">
      <c r="A4">
        <v>365.25636</v>
      </c>
      <c r="B4" t="s">
        <v>10</v>
      </c>
    </row>
    <row r="5" spans="1:2" ht="12.75">
      <c r="A5">
        <f>A3*A4/(A4-A3)</f>
        <v>583.9213781161557</v>
      </c>
      <c r="B5" t="s">
        <v>12</v>
      </c>
    </row>
    <row r="6" spans="1:2" ht="12.75">
      <c r="A6">
        <f>147*A5</f>
        <v>85836.44258307488</v>
      </c>
      <c r="B6" t="s">
        <v>13</v>
      </c>
    </row>
    <row r="7" spans="1:2" ht="12.75">
      <c r="A7">
        <f>152*A5</f>
        <v>88756.04947365566</v>
      </c>
      <c r="B7" t="s">
        <v>14</v>
      </c>
    </row>
    <row r="8" spans="1:2" ht="12.75">
      <c r="A8">
        <f>A6+A7</f>
        <v>174592.49205673055</v>
      </c>
      <c r="B8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dcterms:created xsi:type="dcterms:W3CDTF">2003-10-29T22:19:04Z</dcterms:created>
  <dcterms:modified xsi:type="dcterms:W3CDTF">2003-10-30T16:36:55Z</dcterms:modified>
  <cp:category/>
  <cp:version/>
  <cp:contentType/>
  <cp:contentStatus/>
</cp:coreProperties>
</file>